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tabRatio="547" activeTab="8"/>
  </bookViews>
  <sheets>
    <sheet name="Front Page" sheetId="1" r:id="rId1"/>
    <sheet name="Grants" sheetId="2" r:id="rId2"/>
    <sheet name="Eq" sheetId="3" state="hidden" r:id="rId3"/>
    <sheet name="Mat" sheetId="4" state="hidden" r:id="rId4"/>
    <sheet name="ODC" sheetId="5" state="hidden" r:id="rId5"/>
    <sheet name="Tr-inside" sheetId="6" state="hidden" r:id="rId6"/>
    <sheet name="Tr-out" sheetId="7" state="hidden" r:id="rId7"/>
    <sheet name="Sub-Contr" sheetId="8" state="hidden" r:id="rId8"/>
    <sheet name="Total" sheetId="9" r:id="rId9"/>
    <sheet name="QFF confirm " sheetId="10" r:id="rId10"/>
    <sheet name="C&amp;D" sheetId="11" r:id="rId11"/>
    <sheet name="Total-2" sheetId="12" state="hidden" r:id="rId12"/>
    <sheet name="ERF" sheetId="13" state="hidden" r:id="rId13"/>
  </sheets>
  <definedNames>
    <definedName name="_xlnm._FilterDatabase" localSheetId="1" hidden="1">'Grants'!$A$7:$BE$12</definedName>
    <definedName name="_xlnm.Print_Area" localSheetId="2">'Eq'!$A$1:$S$60</definedName>
    <definedName name="_xlnm.Print_Area" localSheetId="12">'ERF'!$A$1:$I$84</definedName>
    <definedName name="_xlnm.Print_Area" localSheetId="0">'Front Page'!$A$1:$B$41</definedName>
    <definedName name="_xlnm.Print_Area" localSheetId="1">'Grants'!$A$1:$BE$50</definedName>
    <definedName name="_xlnm.Print_Area" localSheetId="3">'Mat'!$A$1:$R$30</definedName>
    <definedName name="_xlnm.Print_Area" localSheetId="4">'ODC'!$A$1:$R$30</definedName>
    <definedName name="_xlnm.Print_Area" localSheetId="9">'QFF confirm '!$A$1:$C$86</definedName>
    <definedName name="_xlnm.Print_Area" localSheetId="7">'Sub-Contr'!$A$1:$Q$30</definedName>
    <definedName name="_xlnm.Print_Area" localSheetId="8">'Total'!$A$1:$N$48</definedName>
    <definedName name="_xlnm.Print_Area" localSheetId="11">'Total-2'!$A$1:$O$47</definedName>
    <definedName name="_xlnm.Print_Area" localSheetId="5">'Tr-inside'!$A$1:$S$30</definedName>
    <definedName name="_xlnm.Print_Area" localSheetId="6">'Tr-out'!$A$1:$S$30</definedName>
  </definedNames>
  <calcPr fullCalcOnLoad="1"/>
</workbook>
</file>

<file path=xl/sharedStrings.xml><?xml version="1.0" encoding="utf-8"?>
<sst xmlns="http://schemas.openxmlformats.org/spreadsheetml/2006/main" count="495" uniqueCount="282">
  <si>
    <r>
      <t xml:space="preserve">Click on this path in order to read Manual on Financial Report preparation                                                           </t>
    </r>
    <r>
      <rPr>
        <u val="single"/>
        <sz val="5"/>
        <color indexed="12"/>
        <rFont val="Arial"/>
        <family val="0"/>
      </rPr>
      <t>http://www.stcu.int/documents/projects/Project_Agreement_Financial_Forms_in_Navision/Financial_Manual_for_Project_Manager_(Russian).doc</t>
    </r>
  </si>
  <si>
    <t>Форма підтвердження QFF1</t>
  </si>
  <si>
    <t>Наступним підтверджую, що всі співробітники (за винятком тих, які перелічені  далі), що працюють в проектах НТЦУ, не отримували кошти з інших джерел за ту ж саму роботу, що виконується в рамках Проектної Угоди НТЦУ №___________ за проектний квартал №_________, що закінчився ___________________.</t>
  </si>
  <si>
    <t>А також, я підтверджую що керівництво Інституту робить все можливе, щоб гарантувати належне виконання умов Проектної Угоди Інститутом та його співробітниками, що залучені до проекту НТЦУ.</t>
  </si>
  <si>
    <t>Ім’я співробітників</t>
  </si>
  <si>
    <t xml:space="preserve"> Джерело додаткового фінансування</t>
  </si>
  <si>
    <t>Примітка (Будь-ласка додайте сторінки, якщо Вам бракує місця):</t>
  </si>
  <si>
    <t>Обставини отримання коштів з додаткових джерел:</t>
  </si>
  <si>
    <t>Директор  _____________________</t>
  </si>
  <si>
    <t>Ім’я:</t>
  </si>
  <si>
    <t>Підпис:</t>
  </si>
  <si>
    <t>Печатка</t>
  </si>
  <si>
    <t>Дата</t>
  </si>
  <si>
    <t>Confirmation Form QFF1</t>
  </si>
  <si>
    <r>
      <t xml:space="preserve">This is to certify that all (except those described below) employees participating in STCU Projects </t>
    </r>
    <r>
      <rPr>
        <b/>
        <sz val="12"/>
        <rFont val="Times New Roman"/>
        <family val="1"/>
      </rPr>
      <t>have not received</t>
    </r>
    <r>
      <rPr>
        <sz val="12"/>
        <rFont val="Times New Roman"/>
        <family val="1"/>
      </rPr>
      <t xml:space="preserve"> any funding from other sources for the same work performed according to the STCU Project Agreements #________for the project quarter # ______ ending on _____________.</t>
    </r>
  </si>
  <si>
    <t>In addition, I confirm that the Institute management is taking the necessary steps to guarantee that all provisions of the Project Agreement are followed by the Institute and by its employees engaged in a STCU project.</t>
  </si>
  <si>
    <r>
      <t xml:space="preserve">The following employees </t>
    </r>
    <r>
      <rPr>
        <b/>
        <sz val="12"/>
        <rFont val="Times New Roman"/>
        <family val="1"/>
      </rPr>
      <t>received</t>
    </r>
    <r>
      <rPr>
        <sz val="12"/>
        <rFont val="Times New Roman"/>
        <family val="1"/>
      </rPr>
      <t xml:space="preserve"> funding from other sources for the same work performed according to the STCU project agreement №_________ signed by the aforementioned Institute due to the following circumstances (if no employees received additional funding, then please write "</t>
    </r>
    <r>
      <rPr>
        <b/>
        <sz val="12"/>
        <rFont val="Times New Roman"/>
        <family val="1"/>
      </rPr>
      <t>None</t>
    </r>
    <r>
      <rPr>
        <sz val="12"/>
        <rFont val="Times New Roman"/>
        <family val="1"/>
      </rPr>
      <t>" in the first line):</t>
    </r>
  </si>
  <si>
    <t>Employee Name</t>
  </si>
  <si>
    <t>Source of additional funding</t>
  </si>
  <si>
    <t>Note (Please attach extra sheets if you need more space):</t>
  </si>
  <si>
    <t>Circumstances of Additional Sources of Funding:</t>
  </si>
  <si>
    <t>Director of _____________________</t>
  </si>
  <si>
    <t>Name:</t>
  </si>
  <si>
    <t>Signature:</t>
  </si>
  <si>
    <t>Stamp</t>
  </si>
  <si>
    <t>Наступні співробітники отримали кошти з інших джерел за ту ж саму роботу, була виконана у рамках Проектної Угоди НТЦУ №_________, що була підписана вищезгаданим Інститутом згідно наступних обставин (якщо жоден з співробітників не одержав додаткових коштів, то вкажіть "Жоден" в перший строчці):</t>
  </si>
  <si>
    <t>Financial Report</t>
  </si>
  <si>
    <t>Project #</t>
  </si>
  <si>
    <t>Quarter #</t>
  </si>
  <si>
    <t>#</t>
  </si>
  <si>
    <t>Name</t>
  </si>
  <si>
    <t>Total</t>
  </si>
  <si>
    <t>Qtr1</t>
  </si>
  <si>
    <t>Qtr2</t>
  </si>
  <si>
    <t>Qtr3</t>
  </si>
  <si>
    <t>Qtr4</t>
  </si>
  <si>
    <t>Qtr5</t>
  </si>
  <si>
    <t>Qtr6</t>
  </si>
  <si>
    <t>Qtr7</t>
  </si>
  <si>
    <t>Qtr8</t>
  </si>
  <si>
    <t>Qtr9</t>
  </si>
  <si>
    <t>Qtr10</t>
  </si>
  <si>
    <t>Qtr11</t>
  </si>
  <si>
    <t>Qtr12</t>
  </si>
  <si>
    <t>Note</t>
  </si>
  <si>
    <t>Invoice No.</t>
  </si>
  <si>
    <t>Description</t>
  </si>
  <si>
    <t>Anticipated use</t>
  </si>
  <si>
    <t>Capital Equipment (per unit value &gt;= $2500)</t>
  </si>
  <si>
    <t>Sub-Total:</t>
  </si>
  <si>
    <t>Non-Capital Equipment  (per unit value &lt; $2500)</t>
  </si>
  <si>
    <t>Leased Equipment</t>
  </si>
  <si>
    <t>Total:</t>
  </si>
  <si>
    <t>DESCRIPTION</t>
  </si>
  <si>
    <t>ANTICIPATED USE</t>
  </si>
  <si>
    <t>PURPOSE OF TRAVEL</t>
  </si>
  <si>
    <t>Contract No.</t>
  </si>
  <si>
    <t>ITEM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</si>
  <si>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</si>
  <si>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</si>
  <si>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</si>
  <si>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</si>
  <si>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</si>
  <si>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</si>
  <si>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</si>
  <si>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</si>
  <si>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</si>
  <si>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</si>
  <si>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</si>
  <si>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</si>
  <si>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4. Other Direct Costs</t>
  </si>
  <si>
    <t>5. Travel</t>
  </si>
  <si>
    <t>9. Overhead</t>
  </si>
  <si>
    <t>10. Total</t>
  </si>
  <si>
    <t>Estimated</t>
  </si>
  <si>
    <t>Actual</t>
  </si>
  <si>
    <t>2. Equipment</t>
  </si>
  <si>
    <t>6.Sub-Contract</t>
  </si>
  <si>
    <t>7. Non-Labor Expenses</t>
  </si>
  <si>
    <t>8. Total Expenses</t>
  </si>
  <si>
    <t>FWS</t>
  </si>
  <si>
    <t>NFWS</t>
  </si>
  <si>
    <t>1. Grants</t>
  </si>
  <si>
    <t xml:space="preserve"> Subtotal</t>
  </si>
  <si>
    <t>3. Materials</t>
  </si>
  <si>
    <t>Outside Ukraine</t>
  </si>
  <si>
    <t>Within Ukraine</t>
  </si>
  <si>
    <t>FWS=1; NFWS=2</t>
  </si>
  <si>
    <t>Automatically</t>
  </si>
  <si>
    <t>&lt;---- Insert</t>
  </si>
  <si>
    <t>Organization #</t>
  </si>
  <si>
    <t xml:space="preserve">        Subtotal:</t>
  </si>
  <si>
    <t>Quarter End Date:</t>
  </si>
  <si>
    <t>Please put the project and quarter number on the floppy disk with the Financial Report</t>
  </si>
  <si>
    <t>Destination</t>
  </si>
  <si>
    <t>1. Вводьте ваші данні тільки в зелені поля./ Enter the data in green fields only.</t>
  </si>
  <si>
    <t>Instruction_Number / Number_in_Instruction</t>
  </si>
  <si>
    <t>Number of Invoice (Rachunok Factura)</t>
  </si>
  <si>
    <t>SCHEDULE 1 -Grants</t>
  </si>
  <si>
    <t>SCHEDULE 2 - Equipment</t>
  </si>
  <si>
    <t>SCHEDULE 3 - Materials</t>
  </si>
  <si>
    <t>SCHEDULE 4 - Other Direct Cost</t>
  </si>
  <si>
    <t>SCHEDULE 7 -Sub-Contract</t>
  </si>
  <si>
    <t>SCHEDULE 9 - Cummulative Financial information</t>
  </si>
  <si>
    <t>SCHEDULE 6 -Inside Country of Residence (Ukraine, Georgia, Uzbekistan)</t>
  </si>
  <si>
    <t>SCHEDULE 5 - Outside Country of Residence (Ukraine, Georgia, Uzbekistan)</t>
  </si>
  <si>
    <t>Attention:</t>
  </si>
  <si>
    <t>If the Quarter End Date is December 31,</t>
  </si>
  <si>
    <t>This will help the STCU prepare books for closing the financial year.</t>
  </si>
  <si>
    <t>then please submit your report to the STCU by January 20.</t>
  </si>
  <si>
    <t>Serial Number</t>
  </si>
  <si>
    <t>See Notes:</t>
  </si>
  <si>
    <t>Notes:</t>
  </si>
  <si>
    <t>Alway show similar items as separate lines.</t>
  </si>
  <si>
    <t>For Example:</t>
  </si>
  <si>
    <t>Printer 1100A</t>
  </si>
  <si>
    <t>2323/5</t>
  </si>
  <si>
    <t>Always show a computer system unit and monitor as separate lines. If the exact price of the monitor is not konwn, then use estimated price.</t>
  </si>
  <si>
    <t>(5)</t>
  </si>
  <si>
    <t>(9)</t>
  </si>
  <si>
    <t>(10)=(8)-(9)</t>
  </si>
  <si>
    <t>Увага / Attention:</t>
  </si>
  <si>
    <t>2. Якщо поле (12) не дорівнює нулю (плюс мінус $5), то це означає що звіт має серйозні помилки.</t>
  </si>
  <si>
    <t xml:space="preserve">    If Field (12) is not zero (plus minus $5), it means that the Report contains serious mistakes.</t>
  </si>
  <si>
    <t>(7)=(5)+(6.3)</t>
  </si>
  <si>
    <t>Travel ID</t>
  </si>
  <si>
    <t>In order to add a new line (1) place the cursor on this help line and left-click the mouse then (2) go the menu: "Insert---&gt;Row".
Для додавання нової строчки (1) встановіть курсор на це пояснення та натисніть праву кнопку миші  потім (2) зайдіть в меню: "Insert(втавка)---&gt;Row(строчку)".</t>
  </si>
  <si>
    <t>Previous Quarter Grant A/P:</t>
  </si>
  <si>
    <t>Cash on Hand</t>
  </si>
  <si>
    <r>
      <t xml:space="preserve">Less: ACTUALLY PAID overhead as per </t>
    </r>
    <r>
      <rPr>
        <i/>
        <sz val="12"/>
        <rFont val="Times New Roman"/>
        <family val="1"/>
      </rPr>
      <t>the STCU Access Report</t>
    </r>
  </si>
  <si>
    <t>Mr. Ivanov: Unsettled Grant Advance    (-)</t>
  </si>
  <si>
    <t>Unsettled Grant Advance   (-)</t>
  </si>
  <si>
    <t>Mr. Petrov: Overpaid Grants   (-)</t>
  </si>
  <si>
    <t>Overpaid Grants   (-)</t>
  </si>
  <si>
    <t>Mr. Sidorov: Underpaid Grants    (+)</t>
  </si>
  <si>
    <t>Underpaid Grants   (+)</t>
  </si>
  <si>
    <t>Start</t>
  </si>
  <si>
    <t>End</t>
  </si>
  <si>
    <t>This page is the integral part of the Quarterly Financial Report</t>
  </si>
  <si>
    <t xml:space="preserve">(Sub-) Project Manager (name, signature): </t>
  </si>
  <si>
    <t>Звітній квартал</t>
  </si>
  <si>
    <t>Загальні витрати по Квартальному звіту</t>
  </si>
  <si>
    <t>Мінус: Несплачені гранти за звітний квартал</t>
  </si>
  <si>
    <t>Мінус: Несплачені гранти за попередні квартали</t>
  </si>
  <si>
    <t>Мінус: Несплачені накладні за звітний квартал</t>
  </si>
  <si>
    <t>Мінус: Несплачені накладні за попередні квартали</t>
  </si>
  <si>
    <t>Загальна сума готівки на руках.</t>
  </si>
  <si>
    <t>Проектні витрати по роздруковці НТЦУ.</t>
  </si>
  <si>
    <t>Залишок авансу на дрібні витрати</t>
  </si>
  <si>
    <t>Невідзвітовані відрядження.</t>
  </si>
  <si>
    <t xml:space="preserve"> Reported quarter:</t>
  </si>
  <si>
    <r>
      <t xml:space="preserve">Expense Reconciliation Form
</t>
    </r>
    <r>
      <rPr>
        <b/>
        <sz val="10"/>
        <rFont val="Times New Roman"/>
        <family val="1"/>
      </rPr>
      <t>as of the last day of the Reported Quarter</t>
    </r>
  </si>
  <si>
    <t>Отчетный  квартал</t>
  </si>
  <si>
    <t>Общие затраты сёогласно Квартальному Отчету</t>
  </si>
  <si>
    <t xml:space="preserve">Минус: Гранты отчетного квартала представленные к оплате </t>
  </si>
  <si>
    <t xml:space="preserve">Минус: Гранты предыдущих кварталов неоплаченные по Какой-либо уважительной причине( Пример:Изменение счета грантополучателя) оплате </t>
  </si>
  <si>
    <t xml:space="preserve">Минус: Неоплаченные накладные за отчетный  квартал  </t>
  </si>
  <si>
    <t>Общая сумма наличных (сумма остатка по  Petty cash, неотчитанных командировок ) на конец отчетного квартала</t>
  </si>
  <si>
    <t>Затраты по проекту на конец отчетного квартала согласно распечатке баланса проекта полученной в УНТЦ</t>
  </si>
  <si>
    <t>Разница реконсилиации. Должна быть в пределах 5$ или Eвро в зависимости от  валюты баланса.</t>
  </si>
  <si>
    <t>Остаток аванса на мелкие расходы</t>
  </si>
  <si>
    <t xml:space="preserve">Неотчитанные командировки (Важно! Не содержат пометки в балансе Settled) </t>
  </si>
  <si>
    <t>Отчитанные командировки в части сумм которые подлежат снятию с гранта.Каждая сумма должна быть указана в отдельном ряду с указанием номера командировки - Travel ID. Заполняется в соответствии с Travel Report полученном от УНТЦ.</t>
  </si>
  <si>
    <t>Общая сумма наличных на конец отчетного квартала</t>
  </si>
  <si>
    <t>3. Detailes for Grant A/P for ALL Previous Quarters.
Грати за попередні квартали.Гранты невыплаченные или переплаченные за предыдущие кварталы.</t>
  </si>
  <si>
    <t>Г-н Иванов:Неотработанный аванс по гранту</t>
  </si>
  <si>
    <t>Г-н. Петров: Переплаченный грант ( - )</t>
  </si>
  <si>
    <t>Г.-н. Сидоров: Недоплаченный грант( + )</t>
  </si>
  <si>
    <t>Минус: Накладные, перечисленные без возврата  на счета института.(Согласно распечатке УНТЦ)</t>
  </si>
  <si>
    <t xml:space="preserve"> Різниця. Має бути (+-) $5</t>
  </si>
  <si>
    <t xml:space="preserve"> Загальна сума готівки на руках.</t>
  </si>
  <si>
    <t xml:space="preserve"> Total cash on hand:</t>
  </si>
  <si>
    <t>Г-н Іванов. :Невідпрацьований грантовий аванс</t>
  </si>
  <si>
    <t>Г-н. Петров : Надмірно сплачений грант</t>
  </si>
  <si>
    <t>Г.-н. Сидорів. Недонарахований грант</t>
  </si>
  <si>
    <t xml:space="preserve">Эта страница является неотьемлимой частью Квартального Финансового отчета </t>
  </si>
  <si>
    <t>Відзвітованні відрядження. Суми, що будуть зняті з грантів. Вкажіть кожну суму в окремому рядку та вкажіть код(ID Number) відрядження.</t>
  </si>
  <si>
    <t>2. Detailes for Overhead A/P  for ALL Previous Quarters. Накладні за попередні квартали.
Накладные за предыдущие кварталы.</t>
  </si>
  <si>
    <t>Project Manager(name):</t>
  </si>
  <si>
    <t>Travel ID, Mr.A to Moscow</t>
  </si>
  <si>
    <t>Travel ID, Mr.B to New York</t>
  </si>
  <si>
    <t>Travel ID, Mr.C to Chicago</t>
  </si>
  <si>
    <t>Travel ID, Mr.D to Washington</t>
  </si>
  <si>
    <t>Travel ID, Mr.E to Ottawa</t>
  </si>
  <si>
    <t>Travel ID, Mr.A to Moscow:</t>
  </si>
  <si>
    <t>Travel ID, Mr.B to New York:</t>
  </si>
  <si>
    <t>Travel ID, Mr.C to Chicago:</t>
  </si>
  <si>
    <t>Travel ID, Mr.D to Washington:</t>
  </si>
  <si>
    <t>Travel ID, Mr.E to Ottawa:</t>
  </si>
  <si>
    <t>Накладні до сплати (50% накладніх за всі порередні квартали (по фінансовому звіту))</t>
  </si>
  <si>
    <t>Накладные к оплате (50% накладных за все предыдущие кварталы согласно финансовому отчету)</t>
  </si>
  <si>
    <t>Мінус:Реально виплачені накладні витрати, (див. УНТЦ роздруковку)</t>
  </si>
  <si>
    <t>Cumulative Overhead A/P for ALL Previous Quarters</t>
  </si>
  <si>
    <t xml:space="preserve">Минус: Удержание накладные за отчетный  квартал  </t>
  </si>
  <si>
    <t>Мінус: Утримані накладні за звітний квартал</t>
  </si>
  <si>
    <t>Минус: Удержание накладные за все предыдущие  кварталы</t>
  </si>
  <si>
    <t>Мінус: Утримані накладні за попередні квартали</t>
  </si>
  <si>
    <t>Минус: Неоплаченные по какой-либо причине накладные за предыдущие кварталы (Пример:Изменение счета института)</t>
  </si>
  <si>
    <t>&lt;---- Insert*</t>
  </si>
  <si>
    <t>Note: In the report for Q1 "Unsettled Grant Advance" includes total of the project Grant Advance</t>
  </si>
  <si>
    <t>Гранты предыдущих кварталов недоплачены/переплачены</t>
  </si>
  <si>
    <t>Ггранти попередніх кварталів недоплачені/переплачені</t>
  </si>
  <si>
    <t>1. Detailes for Cash on Hand.
Готівка на руках. Наличные на руках.</t>
  </si>
  <si>
    <t>Grant A/P</t>
  </si>
  <si>
    <t>Overhead Payable and Retained</t>
  </si>
  <si>
    <t>A/R (Advances)</t>
  </si>
  <si>
    <t>M.1 Cumulative Costs Per Quarterly Financial
Report</t>
  </si>
  <si>
    <t>M.2 Less: Current Quarter Grant Payments not yet paid</t>
  </si>
  <si>
    <t>M.3 Less: Previous Quarter Grant Payments not settled</t>
  </si>
  <si>
    <t>M.4 Less: Current Quarter Overhead Payable</t>
  </si>
  <si>
    <t>M.5 Less: Current Quarter Overhead Retainage</t>
  </si>
  <si>
    <t>M.6 Less: Previous Quarters Overhead Payable</t>
  </si>
  <si>
    <t>M.7 Less: Previous Quarters Overhead Retainage</t>
  </si>
  <si>
    <t>M.8 Add: Cash on Hand (petty and travel)</t>
  </si>
  <si>
    <t>M.9                                                  Total:</t>
  </si>
  <si>
    <r>
      <t xml:space="preserve">M.10 Project Payments as of End of Reported Quarter as per </t>
    </r>
    <r>
      <rPr>
        <i/>
        <sz val="18"/>
        <rFont val="Times New Roman"/>
        <family val="1"/>
      </rPr>
      <t>the STCU Access Report</t>
    </r>
  </si>
  <si>
    <t>M.11 Reconciliation difference.
Must be under/over $5.</t>
  </si>
  <si>
    <t>1.3 Settled travels. These figures will be reduce the amount of the actual grant payment. Include EACH figure in a SEPARATE line and always include the Travel ID number.</t>
  </si>
  <si>
    <t>1.1 Petty Cash on hand. This must agree to the cash left over in the Petty Cach report.</t>
  </si>
  <si>
    <t>1.2 Not settled travels.  Include EACH figure in a SEPARATE line and always include the Travel ID number.</t>
  </si>
  <si>
    <t>By signing this document below I confirm that all of the following statements are true</t>
  </si>
  <si>
    <t>Недоплата/переплата</t>
  </si>
  <si>
    <t>Underpaid / Overpaid</t>
  </si>
  <si>
    <t>2. All project participants that are related to the Project Manger have been identified in writing to the STCU Project Coordinator and Project Accountant.</t>
  </si>
  <si>
    <t>3. All project participants that are related to any of STCU employees have been identified in writing to the STCU Project Coordinator and Project Accountant.</t>
  </si>
  <si>
    <t>4. All project participants that are related to project vendors have been identified in writing to the STCU Project Coordinator and Project Accountant and Project Administrator.</t>
  </si>
  <si>
    <t>6. None of the project participants was required to pay taxes on his grant payments.</t>
  </si>
  <si>
    <t>9. All issues that may require STCU attention or actions have been reported to the STCU already or are written in letters attached to this report.</t>
  </si>
  <si>
    <t>8. None of the project participants paid for any equipment, materials or services out of their own grant payments.</t>
  </si>
  <si>
    <t>7. None of the project participants had difficulties with obtaining their grant payments from the bank.</t>
  </si>
  <si>
    <t>5. None of the project participants gave (or was asked to give) part of his grant payments in cash, in-kind, or in any other form to the Project Manager, or to any other person associated with the project or the institute against their will.</t>
  </si>
  <si>
    <t>1. All project participants followed the proper procedure for completing project Time Cards (see Grant Letters and project agreement for explanation of the correct procedure for completing project time cards).</t>
  </si>
  <si>
    <t>2. Координатор проекта и финансист проекта УНТЦ были письменно проинформированы о всех участниках проекта, которые являются родственниками менеджера проекта УНТЦ.</t>
  </si>
  <si>
    <t>3.Координатор проекта и финансист проекта УНТЦ были письменно проинформированы о всех участниках проекта, которые являются родственниками кого-либо из сотрудников УНТЦ.</t>
  </si>
  <si>
    <t>Date:</t>
  </si>
  <si>
    <t>Дата:</t>
  </si>
  <si>
    <r>
      <t xml:space="preserve">Compliance and Disclosure
</t>
    </r>
    <r>
      <rPr>
        <b/>
        <sz val="10"/>
        <rFont val="Times New Roman"/>
        <family val="1"/>
      </rPr>
      <t>(следование правилам и информирование о важных фактах)</t>
    </r>
  </si>
  <si>
    <t>8. Никто из участников проекта не тратил свои собственные деньги на приобретение оборудования, материалов или услуг для проекта.</t>
  </si>
  <si>
    <t>Подписивая этот документ, я подтверждаю правильность нижеприведенных утверждений</t>
  </si>
  <si>
    <t>7. Никто из участников проекта не имел проблем с получением грантов в банке.</t>
  </si>
  <si>
    <t>1.Все участники проекта следовали 
 правилам заполнения карточек учета рабочего времени (см. Уведомление о предоставлении гранта и Проектное соглашение для подробного разьяснения правил заполнения карточек учета рабочего времени).</t>
  </si>
  <si>
    <t>4. Координатор проекта, финансист проекта и администратор проекта УНТЦ были письменно проинформированы о всех участниках проекта, которые являются родственниками сотрудников компаний-поставщиков проекта.</t>
  </si>
  <si>
    <t>5. Никто из участников проекта не отдавал против своей воли часть своего гранта наличными или в какой-либо другой форме руководителю проекта или другому лицу, связанному с проектом или организацией, где проект выполняется.</t>
  </si>
  <si>
    <t>6. Никто из участников проекта не платил налоги с полученных грантов.</t>
  </si>
  <si>
    <t>9. Все события, которые могут требовать 
внимания или действий УНТЦ, были ранее доведены до сведения УНТЦ в письменном виде или включены в письма, приложенные к этому отчету.</t>
  </si>
  <si>
    <t>Руководитель проекта (организации-участницы)(имя, подпись):</t>
  </si>
  <si>
    <t>Materials</t>
  </si>
  <si>
    <t>Other Direct Costs</t>
  </si>
  <si>
    <t>8. Total</t>
  </si>
  <si>
    <t xml:space="preserve"> Equipment - Non-Capital</t>
  </si>
  <si>
    <t>Report for Quarter:</t>
  </si>
  <si>
    <t>In Hours</t>
  </si>
  <si>
    <t>Please enter take the data from the time cards, field "Total Hours"</t>
  </si>
  <si>
    <t>Grand
Total
(Days)</t>
  </si>
  <si>
    <t>Current
Quarter
(Days)</t>
  </si>
  <si>
    <t>Category
FWS=1; NFWS=2</t>
  </si>
  <si>
    <t>Daily
Rate</t>
  </si>
  <si>
    <t>Employee
No</t>
  </si>
  <si>
    <t>Icode</t>
  </si>
  <si>
    <t>7. Overhead to retain (sum)</t>
  </si>
  <si>
    <t>2. Total Expences (Paid &amp; Payable)</t>
  </si>
  <si>
    <t>3. Navision Non-Labor Expenses</t>
  </si>
  <si>
    <t>4. Petty Cash Total</t>
  </si>
  <si>
    <t>5. Total Non-Labor Expenses</t>
  </si>
  <si>
    <t>6. Total Expenses</t>
  </si>
  <si>
    <t>Contact telephone numbers:</t>
  </si>
  <si>
    <t>Contact email:</t>
  </si>
  <si>
    <t>Popov Volodimir</t>
  </si>
  <si>
    <t>Sakhno Oleksiy</t>
  </si>
  <si>
    <t>Kuchmiy Olga</t>
  </si>
  <si>
    <t>Shelikhov Boris</t>
  </si>
  <si>
    <t>Thaban Olena</t>
  </si>
  <si>
    <t>North-East Science Center under NAS and MES of Ukraine</t>
  </si>
  <si>
    <t>I473</t>
  </si>
  <si>
    <t>i473</t>
  </si>
  <si>
    <t>843</t>
  </si>
  <si>
    <t>1408</t>
  </si>
  <si>
    <t>100</t>
  </si>
  <si>
    <t>5202</t>
  </si>
  <si>
    <t>200</t>
  </si>
  <si>
    <t>19139</t>
  </si>
  <si>
    <t>19142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</si>
</sst>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0.000"/>
    <numFmt numFmtId="173" formatCode="0.0"/>
    <numFmt numFmtId="174" formatCode="0.00\ %"/>
    <numFmt numFmtId="175" formatCode="0.00\ %%"/>
    <numFmt numFmtId="176" formatCode="0.00\ \'%\'"/>
    <numFmt numFmtId="177" formatCode="0.0000"/>
    <numFmt numFmtId="178" formatCode="#,##0\ &quot;р.&quot;;\-#,##0\ &quot;р.&quot;"/>
    <numFmt numFmtId="179" formatCode="#,##0\ &quot;р.&quot;;[Red]\-#,##0\ &quot;р.&quot;"/>
    <numFmt numFmtId="180" formatCode="#,##0.00\ &quot;р.&quot;;\-#,##0.00\ &quot;р.&quot;"/>
    <numFmt numFmtId="181" formatCode="#,##0.00\ &quot;р.&quot;;[Red]\-#,##0.00\ &quot;р.&quot;"/>
    <numFmt numFmtId="182" formatCode="_-* #,##0\ &quot;р.&quot;_-;\-* #,##0\ &quot;р.&quot;_-;_-* &quot;-&quot;\ &quot;р.&quot;_-;_-@_-"/>
    <numFmt numFmtId="183" formatCode="_-* #,##0\ _р_._-;\-* #,##0\ _р_._-;_-* &quot;-&quot;\ _р_._-;_-@_-"/>
    <numFmt numFmtId="184" formatCode="_-* #,##0.00\ &quot;р.&quot;_-;\-* #,##0.00\ &quot;р.&quot;_-;_-* &quot;-&quot;??\ &quot;р.&quot;_-;_-@_-"/>
    <numFmt numFmtId="185" formatCode="_-* #,##0.00\ _р_._-;\-* #,##0.00\ _р_._-;_-* &quot;-&quot;??\ _р_._-;_-@_-"/>
    <numFmt numFmtId="186" formatCode="&quot;$&quot;#,##0"/>
    <numFmt numFmtId="187" formatCode="[$$-409]#,##0.00_);\([$$-409]#,##0.00\)"/>
    <numFmt numFmtId="188" formatCode="[$$-409]#,##0.00"/>
    <numFmt numFmtId="189" formatCode="_([$$-409]* #,##0.00_);_([$$-409]* \(#,##0.00\);_([$$-409]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&quot;$&quot;#,##0.00"/>
    <numFmt numFmtId="195" formatCode="#,##0.0"/>
    <numFmt numFmtId="196" formatCode="[$-409]dddd\,\ mmmm\ dd\,\ yyyy"/>
    <numFmt numFmtId="197" formatCode="[$-409]mmmm\ d\,\ yyyy;@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UkrainianPragmatica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26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sz val="9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u val="single"/>
      <sz val="5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sz val="18"/>
      <name val="Times New Roman"/>
      <family val="1"/>
    </font>
    <font>
      <i/>
      <sz val="18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b/>
      <sz val="24"/>
      <name val="Times New Roman"/>
      <family val="1"/>
    </font>
    <font>
      <sz val="24"/>
      <name val="Times New Roman"/>
      <family val="1"/>
    </font>
    <font>
      <sz val="9"/>
      <name val="Arial"/>
      <family val="0"/>
    </font>
    <font>
      <b/>
      <sz val="9"/>
      <color indexed="8"/>
      <name val="Arial"/>
      <family val="2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sz val="12"/>
      <color indexed="9"/>
      <name val="Times New Roman"/>
      <family val="1"/>
    </font>
    <font>
      <sz val="5"/>
      <name val="Arial"/>
      <family val="2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526">
    <xf numFmtId="0" fontId="0" fillId="0" borderId="0" xfId="0" applyAlignment="1">
      <alignment/>
    </xf>
    <xf numFmtId="0" fontId="6" fillId="0" borderId="1" xfId="21" applyFont="1" applyBorder="1">
      <alignment/>
      <protection/>
    </xf>
    <xf numFmtId="0" fontId="6" fillId="0" borderId="0" xfId="21" applyFont="1">
      <alignment/>
      <protection/>
    </xf>
    <xf numFmtId="0" fontId="6" fillId="0" borderId="1" xfId="21" applyFont="1" applyFill="1" applyBorder="1" applyAlignment="1">
      <alignment horizontal="left" vertical="center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2" borderId="1" xfId="21" applyFont="1" applyFill="1" applyBorder="1" applyAlignment="1">
      <alignment horizontal="center" vertical="center"/>
      <protection/>
    </xf>
    <xf numFmtId="0" fontId="6" fillId="0" borderId="1" xfId="21" applyFont="1" applyFill="1" applyBorder="1" applyAlignment="1">
      <alignment horizontal="justify" vertical="center" wrapText="1"/>
      <protection/>
    </xf>
    <xf numFmtId="0" fontId="9" fillId="0" borderId="0" xfId="21" applyFont="1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2" borderId="2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21" applyFont="1" applyFill="1" applyBorder="1" applyAlignment="1" applyProtection="1">
      <alignment horizontal="justify" vertical="center" wrapText="1"/>
      <protection/>
    </xf>
    <xf numFmtId="0" fontId="7" fillId="0" borderId="0" xfId="21" applyFont="1" applyFill="1" applyBorder="1" applyAlignment="1">
      <alignment horizontal="right" vertical="center" wrapText="1"/>
      <protection/>
    </xf>
    <xf numFmtId="3" fontId="5" fillId="3" borderId="3" xfId="0" applyNumberFormat="1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center"/>
    </xf>
    <xf numFmtId="0" fontId="6" fillId="0" borderId="1" xfId="21" applyFont="1" applyFill="1" applyBorder="1" applyAlignment="1" quotePrefix="1">
      <alignment horizontal="center" vertical="center"/>
      <protection/>
    </xf>
    <xf numFmtId="188" fontId="8" fillId="0" borderId="1" xfId="21" applyNumberFormat="1" applyFont="1" applyFill="1" applyBorder="1" applyAlignment="1" applyProtection="1">
      <alignment horizontal="center" vertical="center"/>
      <protection locked="0"/>
    </xf>
    <xf numFmtId="188" fontId="6" fillId="2" borderId="1" xfId="21" applyNumberFormat="1" applyFont="1" applyFill="1" applyBorder="1" applyAlignment="1">
      <alignment vertical="center"/>
      <protection/>
    </xf>
    <xf numFmtId="188" fontId="8" fillId="0" borderId="1" xfId="21" applyNumberFormat="1" applyFont="1" applyFill="1" applyBorder="1" applyAlignment="1">
      <alignment vertical="center"/>
      <protection/>
    </xf>
    <xf numFmtId="0" fontId="5" fillId="0" borderId="0" xfId="0" applyFont="1" applyBorder="1" applyAlignment="1">
      <alignment/>
    </xf>
    <xf numFmtId="0" fontId="6" fillId="0" borderId="1" xfId="21" applyFont="1" applyFill="1" applyBorder="1" applyAlignment="1" applyProtection="1">
      <alignment horizontal="justify" vertical="center" wrapText="1"/>
      <protection locked="0"/>
    </xf>
    <xf numFmtId="0" fontId="6" fillId="4" borderId="1" xfId="21" applyFont="1" applyFill="1" applyBorder="1" applyAlignment="1">
      <alignment horizontal="justify" vertical="center" wrapText="1"/>
      <protection/>
    </xf>
    <xf numFmtId="0" fontId="6" fillId="4" borderId="1" xfId="21" applyFont="1" applyFill="1" applyBorder="1" applyAlignment="1" quotePrefix="1">
      <alignment horizontal="center" vertical="center"/>
      <protection/>
    </xf>
    <xf numFmtId="0" fontId="6" fillId="4" borderId="1" xfId="21" applyFont="1" applyFill="1" applyBorder="1" applyAlignment="1">
      <alignment horizontal="center" vertical="center"/>
      <protection/>
    </xf>
    <xf numFmtId="188" fontId="6" fillId="4" borderId="1" xfId="21" applyNumberFormat="1" applyFont="1" applyFill="1" applyBorder="1" applyAlignment="1">
      <alignment vertical="center"/>
      <protection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3" fontId="13" fillId="3" borderId="5" xfId="0" applyNumberFormat="1" applyFont="1" applyFill="1" applyBorder="1" applyAlignment="1">
      <alignment horizontal="center"/>
    </xf>
    <xf numFmtId="3" fontId="13" fillId="3" borderId="6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/>
    </xf>
    <xf numFmtId="3" fontId="13" fillId="3" borderId="8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4" fontId="13" fillId="2" borderId="11" xfId="0" applyNumberFormat="1" applyFont="1" applyFill="1" applyBorder="1" applyAlignment="1">
      <alignment horizontal="center" vertical="center"/>
    </xf>
    <xf numFmtId="4" fontId="13" fillId="2" borderId="2" xfId="0" applyNumberFormat="1" applyFont="1" applyFill="1" applyBorder="1" applyAlignment="1">
      <alignment horizontal="center" vertical="center"/>
    </xf>
    <xf numFmtId="4" fontId="13" fillId="2" borderId="12" xfId="0" applyNumberFormat="1" applyFont="1" applyFill="1" applyBorder="1" applyAlignment="1">
      <alignment horizontal="center" vertical="center"/>
    </xf>
    <xf numFmtId="3" fontId="13" fillId="2" borderId="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3" fontId="5" fillId="0" borderId="14" xfId="0" applyNumberFormat="1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4" fontId="5" fillId="0" borderId="15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4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4" fontId="5" fillId="0" borderId="20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/>
    </xf>
    <xf numFmtId="4" fontId="5" fillId="0" borderId="22" xfId="0" applyNumberFormat="1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/>
    </xf>
    <xf numFmtId="4" fontId="5" fillId="0" borderId="23" xfId="0" applyNumberFormat="1" applyFont="1" applyFill="1" applyBorder="1" applyAlignment="1">
      <alignment horizontal="center"/>
    </xf>
    <xf numFmtId="4" fontId="5" fillId="0" borderId="25" xfId="0" applyNumberFormat="1" applyFont="1" applyFill="1" applyBorder="1" applyAlignment="1">
      <alignment horizontal="center"/>
    </xf>
    <xf numFmtId="4" fontId="5" fillId="0" borderId="25" xfId="0" applyNumberFormat="1" applyFont="1" applyFill="1" applyBorder="1" applyAlignment="1">
      <alignment/>
    </xf>
    <xf numFmtId="4" fontId="5" fillId="0" borderId="27" xfId="0" applyNumberFormat="1" applyFont="1" applyFill="1" applyBorder="1" applyAlignment="1">
      <alignment/>
    </xf>
    <xf numFmtId="0" fontId="5" fillId="2" borderId="11" xfId="0" applyFont="1" applyFill="1" applyBorder="1" applyAlignment="1">
      <alignment horizontal="center"/>
    </xf>
    <xf numFmtId="0" fontId="5" fillId="2" borderId="28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right"/>
    </xf>
    <xf numFmtId="3" fontId="5" fillId="2" borderId="29" xfId="0" applyNumberFormat="1" applyFont="1" applyFill="1" applyBorder="1" applyAlignment="1">
      <alignment horizontal="center"/>
    </xf>
    <xf numFmtId="3" fontId="5" fillId="2" borderId="30" xfId="0" applyNumberFormat="1" applyFont="1" applyFill="1" applyBorder="1" applyAlignment="1">
      <alignment horizontal="center"/>
    </xf>
    <xf numFmtId="3" fontId="5" fillId="2" borderId="3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vertical="center"/>
    </xf>
    <xf numFmtId="4" fontId="5" fillId="0" borderId="9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4" fontId="5" fillId="0" borderId="33" xfId="0" applyNumberFormat="1" applyFont="1" applyFill="1" applyBorder="1" applyAlignment="1">
      <alignment horizontal="center" vertical="center"/>
    </xf>
    <xf numFmtId="3" fontId="13" fillId="3" borderId="34" xfId="0" applyNumberFormat="1" applyFont="1" applyFill="1" applyBorder="1" applyAlignment="1">
      <alignment horizontal="center" vertical="center"/>
    </xf>
    <xf numFmtId="3" fontId="13" fillId="3" borderId="35" xfId="0" applyNumberFormat="1" applyFont="1" applyFill="1" applyBorder="1" applyAlignment="1">
      <alignment horizontal="center"/>
    </xf>
    <xf numFmtId="3" fontId="13" fillId="3" borderId="35" xfId="0" applyNumberFormat="1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/>
    </xf>
    <xf numFmtId="4" fontId="5" fillId="0" borderId="9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/>
    </xf>
    <xf numFmtId="4" fontId="5" fillId="0" borderId="33" xfId="0" applyNumberFormat="1" applyFont="1" applyFill="1" applyBorder="1" applyAlignment="1">
      <alignment horizontal="center"/>
    </xf>
    <xf numFmtId="3" fontId="13" fillId="3" borderId="34" xfId="0" applyNumberFormat="1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7" xfId="0" applyFont="1" applyBorder="1" applyAlignment="1">
      <alignment/>
    </xf>
    <xf numFmtId="3" fontId="5" fillId="0" borderId="37" xfId="0" applyNumberFormat="1" applyFont="1" applyBorder="1" applyAlignment="1">
      <alignment horizontal="center"/>
    </xf>
    <xf numFmtId="3" fontId="5" fillId="0" borderId="37" xfId="0" applyNumberFormat="1" applyFont="1" applyBorder="1" applyAlignment="1">
      <alignment/>
    </xf>
    <xf numFmtId="3" fontId="5" fillId="0" borderId="38" xfId="0" applyNumberFormat="1" applyFont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28" xfId="0" applyFont="1" applyFill="1" applyBorder="1" applyAlignment="1">
      <alignment horizontal="center"/>
    </xf>
    <xf numFmtId="0" fontId="13" fillId="2" borderId="2" xfId="0" applyFont="1" applyFill="1" applyBorder="1" applyAlignment="1">
      <alignment/>
    </xf>
    <xf numFmtId="0" fontId="7" fillId="2" borderId="2" xfId="0" applyFont="1" applyFill="1" applyBorder="1" applyAlignment="1">
      <alignment horizontal="right"/>
    </xf>
    <xf numFmtId="3" fontId="13" fillId="2" borderId="11" xfId="0" applyNumberFormat="1" applyFont="1" applyFill="1" applyBorder="1" applyAlignment="1">
      <alignment horizontal="center"/>
    </xf>
    <xf numFmtId="3" fontId="13" fillId="2" borderId="2" xfId="0" applyNumberFormat="1" applyFont="1" applyFill="1" applyBorder="1" applyAlignment="1">
      <alignment horizontal="center"/>
    </xf>
    <xf numFmtId="3" fontId="13" fillId="2" borderId="12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5" fillId="2" borderId="11" xfId="0" applyFont="1" applyFill="1" applyBorder="1" applyAlignment="1">
      <alignment vertical="center"/>
    </xf>
    <xf numFmtId="0" fontId="5" fillId="2" borderId="2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13" fillId="2" borderId="8" xfId="0" applyFont="1" applyFill="1" applyBorder="1" applyAlignment="1">
      <alignment vertical="center"/>
    </xf>
    <xf numFmtId="0" fontId="5" fillId="0" borderId="20" xfId="0" applyFont="1" applyFill="1" applyBorder="1" applyAlignment="1">
      <alignment/>
    </xf>
    <xf numFmtId="3" fontId="13" fillId="4" borderId="7" xfId="0" applyNumberFormat="1" applyFont="1" applyFill="1" applyBorder="1" applyAlignment="1">
      <alignment horizontal="center"/>
    </xf>
    <xf numFmtId="0" fontId="5" fillId="0" borderId="20" xfId="0" applyFont="1" applyBorder="1" applyAlignment="1">
      <alignment/>
    </xf>
    <xf numFmtId="4" fontId="5" fillId="0" borderId="20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4" fontId="5" fillId="0" borderId="39" xfId="0" applyNumberFormat="1" applyFont="1" applyBorder="1" applyAlignment="1">
      <alignment/>
    </xf>
    <xf numFmtId="4" fontId="5" fillId="0" borderId="40" xfId="0" applyNumberFormat="1" applyFont="1" applyBorder="1" applyAlignment="1">
      <alignment horizontal="center"/>
    </xf>
    <xf numFmtId="4" fontId="5" fillId="0" borderId="40" xfId="0" applyNumberFormat="1" applyFont="1" applyBorder="1" applyAlignment="1">
      <alignment/>
    </xf>
    <xf numFmtId="4" fontId="5" fillId="0" borderId="41" xfId="0" applyNumberFormat="1" applyFont="1" applyBorder="1" applyAlignment="1">
      <alignment/>
    </xf>
    <xf numFmtId="0" fontId="13" fillId="0" borderId="36" xfId="0" applyFont="1" applyBorder="1" applyAlignment="1">
      <alignment/>
    </xf>
    <xf numFmtId="0" fontId="13" fillId="0" borderId="37" xfId="0" applyFont="1" applyBorder="1" applyAlignment="1">
      <alignment/>
    </xf>
    <xf numFmtId="0" fontId="13" fillId="0" borderId="38" xfId="0" applyFont="1" applyBorder="1" applyAlignment="1">
      <alignment/>
    </xf>
    <xf numFmtId="0" fontId="13" fillId="2" borderId="8" xfId="0" applyFont="1" applyFill="1" applyBorder="1" applyAlignment="1">
      <alignment horizontal="right"/>
    </xf>
    <xf numFmtId="3" fontId="13" fillId="4" borderId="8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/>
    </xf>
    <xf numFmtId="4" fontId="5" fillId="0" borderId="33" xfId="0" applyNumberFormat="1" applyFont="1" applyFill="1" applyBorder="1" applyAlignment="1">
      <alignment/>
    </xf>
    <xf numFmtId="0" fontId="5" fillId="0" borderId="36" xfId="0" applyFont="1" applyBorder="1" applyAlignment="1">
      <alignment/>
    </xf>
    <xf numFmtId="0" fontId="5" fillId="0" borderId="38" xfId="0" applyFont="1" applyBorder="1" applyAlignment="1">
      <alignment/>
    </xf>
    <xf numFmtId="3" fontId="5" fillId="2" borderId="11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2" borderId="4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/>
    </xf>
    <xf numFmtId="0" fontId="7" fillId="2" borderId="46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3" borderId="9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/>
    </xf>
    <xf numFmtId="0" fontId="5" fillId="3" borderId="33" xfId="0" applyFont="1" applyFill="1" applyBorder="1" applyAlignment="1">
      <alignment/>
    </xf>
    <xf numFmtId="0" fontId="8" fillId="3" borderId="20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5" fillId="3" borderId="22" xfId="0" applyFont="1" applyFill="1" applyBorder="1" applyAlignment="1">
      <alignment/>
    </xf>
    <xf numFmtId="3" fontId="5" fillId="3" borderId="22" xfId="0" applyNumberFormat="1" applyFont="1" applyFill="1" applyBorder="1" applyAlignment="1">
      <alignment horizontal="center"/>
    </xf>
    <xf numFmtId="0" fontId="5" fillId="3" borderId="2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3" borderId="40" xfId="0" applyFont="1" applyFill="1" applyBorder="1" applyAlignment="1">
      <alignment horizontal="center"/>
    </xf>
    <xf numFmtId="3" fontId="7" fillId="3" borderId="40" xfId="0" applyNumberFormat="1" applyFont="1" applyFill="1" applyBorder="1" applyAlignment="1">
      <alignment horizontal="center"/>
    </xf>
    <xf numFmtId="3" fontId="7" fillId="3" borderId="41" xfId="0" applyNumberFormat="1" applyFont="1" applyFill="1" applyBorder="1" applyAlignment="1">
      <alignment horizontal="center"/>
    </xf>
    <xf numFmtId="0" fontId="7" fillId="0" borderId="1" xfId="21" applyFont="1" applyFill="1" applyBorder="1" applyAlignment="1">
      <alignment horizontal="right" vertical="center" wrapText="1"/>
      <protection/>
    </xf>
    <xf numFmtId="0" fontId="6" fillId="0" borderId="9" xfId="21" applyFont="1" applyFill="1" applyBorder="1" applyAlignment="1" applyProtection="1">
      <alignment horizontal="justify" vertical="center" wrapText="1"/>
      <protection/>
    </xf>
    <xf numFmtId="0" fontId="7" fillId="0" borderId="3" xfId="21" applyFont="1" applyFill="1" applyBorder="1" applyAlignment="1">
      <alignment horizontal="right" vertical="center" wrapText="1"/>
      <protection/>
    </xf>
    <xf numFmtId="0" fontId="6" fillId="0" borderId="33" xfId="21" applyFont="1" applyBorder="1">
      <alignment/>
      <protection/>
    </xf>
    <xf numFmtId="0" fontId="6" fillId="0" borderId="20" xfId="21" applyFont="1" applyFill="1" applyBorder="1" applyAlignment="1" applyProtection="1">
      <alignment horizontal="justify" vertical="center" wrapText="1"/>
      <protection/>
    </xf>
    <xf numFmtId="0" fontId="6" fillId="0" borderId="22" xfId="21" applyFont="1" applyBorder="1">
      <alignment/>
      <protection/>
    </xf>
    <xf numFmtId="0" fontId="6" fillId="0" borderId="1" xfId="21" applyFont="1" applyFill="1" applyBorder="1">
      <alignment/>
      <protection/>
    </xf>
    <xf numFmtId="0" fontId="6" fillId="0" borderId="3" xfId="21" applyFont="1" applyFill="1" applyBorder="1">
      <alignment/>
      <protection/>
    </xf>
    <xf numFmtId="0" fontId="6" fillId="0" borderId="33" xfId="21" applyFont="1" applyFill="1" applyBorder="1">
      <alignment/>
      <protection/>
    </xf>
    <xf numFmtId="0" fontId="6" fillId="5" borderId="39" xfId="21" applyFont="1" applyFill="1" applyBorder="1" applyAlignment="1" applyProtection="1">
      <alignment horizontal="justify" vertical="center" wrapText="1"/>
      <protection/>
    </xf>
    <xf numFmtId="0" fontId="6" fillId="5" borderId="40" xfId="21" applyFont="1" applyFill="1" applyBorder="1">
      <alignment/>
      <protection/>
    </xf>
    <xf numFmtId="0" fontId="6" fillId="0" borderId="0" xfId="21" applyFont="1" applyBorder="1" applyProtection="1">
      <alignment/>
      <protection/>
    </xf>
    <xf numFmtId="0" fontId="6" fillId="0" borderId="0" xfId="21" applyFont="1" applyBorder="1" applyAlignment="1">
      <alignment horizontal="justify" vertical="center" wrapText="1"/>
      <protection/>
    </xf>
    <xf numFmtId="0" fontId="6" fillId="0" borderId="0" xfId="21" applyFont="1" applyBorder="1" applyAlignment="1">
      <alignment horizontal="center" vertical="center"/>
      <protection/>
    </xf>
    <xf numFmtId="188" fontId="6" fillId="0" borderId="0" xfId="21" applyNumberFormat="1" applyFont="1" applyBorder="1" applyAlignment="1">
      <alignment vertical="center"/>
      <protection/>
    </xf>
    <xf numFmtId="0" fontId="6" fillId="0" borderId="0" xfId="21" applyFont="1" applyBorder="1">
      <alignment/>
      <protection/>
    </xf>
    <xf numFmtId="0" fontId="6" fillId="0" borderId="47" xfId="21" applyFont="1" applyFill="1" applyBorder="1" applyAlignment="1" applyProtection="1">
      <alignment horizontal="justify" vertical="center" wrapText="1"/>
      <protection/>
    </xf>
    <xf numFmtId="0" fontId="7" fillId="2" borderId="40" xfId="21" applyFont="1" applyFill="1" applyBorder="1" applyAlignment="1">
      <alignment horizontal="right" vertical="center" wrapText="1"/>
      <protection/>
    </xf>
    <xf numFmtId="0" fontId="6" fillId="2" borderId="40" xfId="21" applyFont="1" applyFill="1" applyBorder="1" applyAlignment="1" quotePrefix="1">
      <alignment horizontal="center" vertical="center"/>
      <protection/>
    </xf>
    <xf numFmtId="188" fontId="7" fillId="5" borderId="40" xfId="21" applyNumberFormat="1" applyFont="1" applyFill="1" applyBorder="1" applyAlignment="1">
      <alignment horizontal="center" vertical="center"/>
      <protection/>
    </xf>
    <xf numFmtId="0" fontId="6" fillId="0" borderId="1" xfId="21" applyFont="1" applyFill="1" applyBorder="1" applyAlignment="1">
      <alignment horizontal="right" vertical="center" wrapText="1"/>
      <protection/>
    </xf>
    <xf numFmtId="0" fontId="6" fillId="0" borderId="0" xfId="21" applyFont="1" applyFill="1" applyBorder="1" applyProtection="1">
      <alignment/>
      <protection/>
    </xf>
    <xf numFmtId="0" fontId="6" fillId="0" borderId="3" xfId="21" applyFont="1" applyBorder="1" applyAlignment="1">
      <alignment horizontal="justify" vertical="center" wrapText="1"/>
      <protection/>
    </xf>
    <xf numFmtId="0" fontId="6" fillId="0" borderId="3" xfId="21" applyFont="1" applyBorder="1" applyAlignment="1">
      <alignment horizontal="center" vertical="center"/>
      <protection/>
    </xf>
    <xf numFmtId="188" fontId="6" fillId="0" borderId="3" xfId="21" applyNumberFormat="1" applyFont="1" applyBorder="1" applyAlignment="1">
      <alignment vertical="center"/>
      <protection/>
    </xf>
    <xf numFmtId="0" fontId="6" fillId="2" borderId="20" xfId="21" applyFont="1" applyFill="1" applyBorder="1" applyAlignment="1" applyProtection="1">
      <alignment horizontal="justify" vertical="center" wrapText="1"/>
      <protection/>
    </xf>
    <xf numFmtId="0" fontId="10" fillId="3" borderId="22" xfId="21" applyFont="1" applyFill="1" applyBorder="1" applyAlignment="1">
      <alignment horizontal="center" vertical="center"/>
      <protection/>
    </xf>
    <xf numFmtId="0" fontId="10" fillId="0" borderId="22" xfId="21" applyFont="1" applyFill="1" applyBorder="1" applyAlignment="1">
      <alignment horizontal="center" vertical="center"/>
      <protection/>
    </xf>
    <xf numFmtId="0" fontId="6" fillId="4" borderId="22" xfId="21" applyFont="1" applyFill="1" applyBorder="1">
      <alignment/>
      <protection/>
    </xf>
    <xf numFmtId="0" fontId="6" fillId="5" borderId="22" xfId="21" applyFont="1" applyFill="1" applyBorder="1" applyAlignment="1">
      <alignment horizontal="center" vertical="center" wrapText="1"/>
      <protection/>
    </xf>
    <xf numFmtId="0" fontId="6" fillId="5" borderId="22" xfId="21" applyFont="1" applyFill="1" applyBorder="1">
      <alignment/>
      <protection/>
    </xf>
    <xf numFmtId="0" fontId="6" fillId="2" borderId="39" xfId="21" applyFont="1" applyFill="1" applyBorder="1" applyAlignment="1" applyProtection="1">
      <alignment horizontal="justify" vertical="center" wrapText="1"/>
      <protection/>
    </xf>
    <xf numFmtId="0" fontId="6" fillId="5" borderId="41" xfId="21" applyFont="1" applyFill="1" applyBorder="1" applyAlignment="1">
      <alignment horizontal="center" vertical="center" wrapText="1"/>
      <protection/>
    </xf>
    <xf numFmtId="188" fontId="6" fillId="0" borderId="1" xfId="21" applyNumberFormat="1" applyFont="1" applyBorder="1" applyAlignment="1">
      <alignment horizontal="center"/>
      <protection/>
    </xf>
    <xf numFmtId="188" fontId="6" fillId="0" borderId="3" xfId="21" applyNumberFormat="1" applyFont="1" applyFill="1" applyBorder="1" applyAlignment="1">
      <alignment horizontal="center"/>
      <protection/>
    </xf>
    <xf numFmtId="0" fontId="6" fillId="2" borderId="47" xfId="21" applyFont="1" applyFill="1" applyBorder="1" applyAlignment="1" applyProtection="1">
      <alignment horizontal="left" vertical="center" wrapText="1"/>
      <protection/>
    </xf>
    <xf numFmtId="0" fontId="6" fillId="0" borderId="47" xfId="21" applyFont="1" applyFill="1" applyBorder="1" applyAlignment="1" applyProtection="1">
      <alignment horizontal="left" vertical="center" wrapText="1"/>
      <protection/>
    </xf>
    <xf numFmtId="0" fontId="6" fillId="2" borderId="48" xfId="21" applyFont="1" applyFill="1" applyBorder="1" applyAlignment="1" applyProtection="1">
      <alignment horizontal="left" vertical="center" wrapText="1"/>
      <protection/>
    </xf>
    <xf numFmtId="188" fontId="6" fillId="0" borderId="0" xfId="21" applyNumberFormat="1" applyFont="1" applyBorder="1" applyAlignment="1">
      <alignment horizontal="center" vertical="center"/>
      <protection/>
    </xf>
    <xf numFmtId="188" fontId="6" fillId="0" borderId="3" xfId="21" applyNumberFormat="1" applyFont="1" applyFill="1" applyBorder="1">
      <alignment/>
      <protection/>
    </xf>
    <xf numFmtId="0" fontId="8" fillId="3" borderId="22" xfId="21" applyFont="1" applyFill="1" applyBorder="1" applyAlignment="1">
      <alignment horizontal="center" vertical="center"/>
      <protection/>
    </xf>
    <xf numFmtId="0" fontId="24" fillId="3" borderId="33" xfId="21" applyFont="1" applyFill="1" applyBorder="1" applyAlignment="1">
      <alignment horizontal="center" vertical="center"/>
      <protection/>
    </xf>
    <xf numFmtId="189" fontId="23" fillId="5" borderId="1" xfId="21" applyNumberFormat="1" applyFont="1" applyFill="1" applyBorder="1" applyAlignment="1" applyProtection="1">
      <alignment horizontal="center" vertical="center"/>
      <protection/>
    </xf>
    <xf numFmtId="0" fontId="25" fillId="5" borderId="22" xfId="21" applyFont="1" applyFill="1" applyBorder="1" applyAlignment="1">
      <alignment horizontal="center" vertical="center" wrapText="1"/>
      <protection/>
    </xf>
    <xf numFmtId="0" fontId="25" fillId="0" borderId="1" xfId="21" applyFont="1" applyFill="1" applyBorder="1" applyAlignment="1">
      <alignment horizontal="left" vertical="center" wrapText="1"/>
      <protection/>
    </xf>
    <xf numFmtId="0" fontId="25" fillId="0" borderId="1" xfId="21" applyFont="1" applyFill="1" applyBorder="1" applyAlignment="1" quotePrefix="1">
      <alignment horizontal="center" vertical="center"/>
      <protection/>
    </xf>
    <xf numFmtId="189" fontId="23" fillId="5" borderId="1" xfId="21" applyNumberFormat="1" applyFont="1" applyFill="1" applyBorder="1" applyAlignment="1">
      <alignment horizontal="center" vertical="center"/>
      <protection/>
    </xf>
    <xf numFmtId="0" fontId="23" fillId="2" borderId="1" xfId="21" applyFont="1" applyFill="1" applyBorder="1" applyAlignment="1">
      <alignment horizontal="right" vertical="center" wrapText="1"/>
      <protection/>
    </xf>
    <xf numFmtId="0" fontId="25" fillId="2" borderId="1" xfId="21" applyFont="1" applyFill="1" applyBorder="1" applyAlignment="1">
      <alignment horizontal="center" vertical="center"/>
      <protection/>
    </xf>
    <xf numFmtId="0" fontId="25" fillId="0" borderId="0" xfId="21" applyFont="1" applyBorder="1" applyAlignment="1">
      <alignment horizontal="justify" vertical="center" wrapText="1"/>
      <protection/>
    </xf>
    <xf numFmtId="0" fontId="25" fillId="0" borderId="0" xfId="21" applyFont="1" applyBorder="1" applyAlignment="1">
      <alignment horizontal="center" vertical="center"/>
      <protection/>
    </xf>
    <xf numFmtId="189" fontId="25" fillId="0" borderId="0" xfId="21" applyNumberFormat="1" applyFont="1" applyBorder="1" applyAlignment="1">
      <alignment vertical="center"/>
      <protection/>
    </xf>
    <xf numFmtId="0" fontId="25" fillId="2" borderId="1" xfId="21" applyFont="1" applyFill="1" applyBorder="1" applyAlignment="1">
      <alignment horizontal="left" vertical="center" wrapText="1"/>
      <protection/>
    </xf>
    <xf numFmtId="0" fontId="25" fillId="5" borderId="1" xfId="21" applyFont="1" applyFill="1" applyBorder="1" applyAlignment="1" quotePrefix="1">
      <alignment horizontal="center" vertical="center"/>
      <protection/>
    </xf>
    <xf numFmtId="189" fontId="24" fillId="0" borderId="1" xfId="21" applyNumberFormat="1" applyFont="1" applyFill="1" applyBorder="1" applyAlignment="1" applyProtection="1">
      <alignment horizontal="center" vertical="center"/>
      <protection locked="0"/>
    </xf>
    <xf numFmtId="0" fontId="24" fillId="3" borderId="22" xfId="21" applyFont="1" applyFill="1" applyBorder="1" applyAlignment="1">
      <alignment horizontal="center" vertical="center"/>
      <protection/>
    </xf>
    <xf numFmtId="0" fontId="24" fillId="0" borderId="22" xfId="21" applyFont="1" applyFill="1" applyBorder="1" applyAlignment="1">
      <alignment horizontal="center" vertical="center"/>
      <protection/>
    </xf>
    <xf numFmtId="0" fontId="25" fillId="2" borderId="40" xfId="21" applyFont="1" applyFill="1" applyBorder="1" applyAlignment="1">
      <alignment horizontal="left" vertical="center" wrapText="1"/>
      <protection/>
    </xf>
    <xf numFmtId="0" fontId="25" fillId="2" borderId="40" xfId="21" applyFont="1" applyFill="1" applyBorder="1" applyAlignment="1">
      <alignment horizontal="center" vertical="center"/>
      <protection/>
    </xf>
    <xf numFmtId="189" fontId="23" fillId="2" borderId="40" xfId="21" applyNumberFormat="1" applyFont="1" applyFill="1" applyBorder="1" applyAlignment="1" applyProtection="1">
      <alignment horizontal="center" vertical="center"/>
      <protection/>
    </xf>
    <xf numFmtId="0" fontId="25" fillId="5" borderId="41" xfId="21" applyFont="1" applyFill="1" applyBorder="1" applyAlignment="1">
      <alignment horizontal="center" vertical="center" wrapText="1"/>
      <protection/>
    </xf>
    <xf numFmtId="0" fontId="24" fillId="0" borderId="3" xfId="21" applyFont="1" applyFill="1" applyBorder="1" applyAlignment="1" applyProtection="1">
      <alignment horizontal="center" vertical="center"/>
      <protection locked="0"/>
    </xf>
    <xf numFmtId="0" fontId="25" fillId="0" borderId="1" xfId="21" applyFont="1" applyBorder="1" applyAlignment="1">
      <alignment vertical="center"/>
      <protection/>
    </xf>
    <xf numFmtId="0" fontId="25" fillId="0" borderId="14" xfId="21" applyFont="1" applyBorder="1" applyAlignment="1">
      <alignment vertical="center"/>
      <protection/>
    </xf>
    <xf numFmtId="189" fontId="25" fillId="0" borderId="1" xfId="21" applyNumberFormat="1" applyFont="1" applyBorder="1" applyAlignment="1">
      <alignment vertical="center"/>
      <protection/>
    </xf>
    <xf numFmtId="0" fontId="25" fillId="0" borderId="0" xfId="21" applyFont="1" applyBorder="1" applyAlignment="1">
      <alignment vertical="center"/>
      <protection/>
    </xf>
    <xf numFmtId="187" fontId="7" fillId="5" borderId="1" xfId="21" applyNumberFormat="1" applyFont="1" applyFill="1" applyBorder="1" applyAlignment="1" applyProtection="1">
      <alignment horizontal="center" vertical="center"/>
      <protection/>
    </xf>
    <xf numFmtId="0" fontId="7" fillId="0" borderId="0" xfId="21" applyFont="1">
      <alignment/>
      <protection/>
    </xf>
    <xf numFmtId="0" fontId="7" fillId="5" borderId="41" xfId="21" applyFont="1" applyFill="1" applyBorder="1" applyAlignment="1">
      <alignment horizontal="center" vertical="center" wrapText="1"/>
      <protection/>
    </xf>
    <xf numFmtId="0" fontId="13" fillId="5" borderId="8" xfId="21" applyFont="1" applyFill="1" applyBorder="1" applyAlignment="1">
      <alignment horizontal="center" vertical="center" wrapText="1"/>
      <protection/>
    </xf>
    <xf numFmtId="0" fontId="25" fillId="5" borderId="1" xfId="21" applyFont="1" applyFill="1" applyBorder="1" applyAlignment="1">
      <alignment horizontal="left" vertical="center" wrapText="1"/>
      <protection/>
    </xf>
    <xf numFmtId="0" fontId="25" fillId="5" borderId="1" xfId="21" applyFont="1" applyFill="1" applyBorder="1" applyAlignment="1">
      <alignment vertical="center" wrapText="1"/>
      <protection/>
    </xf>
    <xf numFmtId="0" fontId="12" fillId="0" borderId="0" xfId="21" applyFont="1">
      <alignment/>
      <protection/>
    </xf>
    <xf numFmtId="3" fontId="5" fillId="0" borderId="1" xfId="0" applyNumberFormat="1" applyFont="1" applyFill="1" applyBorder="1" applyAlignment="1" applyProtection="1">
      <alignment horizontal="center"/>
      <protection locked="0"/>
    </xf>
    <xf numFmtId="3" fontId="5" fillId="0" borderId="22" xfId="0" applyNumberFormat="1" applyFont="1" applyFill="1" applyBorder="1" applyAlignment="1" applyProtection="1">
      <alignment horizontal="center"/>
      <protection locked="0"/>
    </xf>
    <xf numFmtId="3" fontId="5" fillId="0" borderId="1" xfId="0" applyNumberFormat="1" applyFont="1" applyFill="1" applyBorder="1" applyAlignment="1" applyProtection="1">
      <alignment horizontal="center"/>
      <protection/>
    </xf>
    <xf numFmtId="3" fontId="5" fillId="0" borderId="22" xfId="0" applyNumberFormat="1" applyFont="1" applyFill="1" applyBorder="1" applyAlignment="1" applyProtection="1">
      <alignment horizontal="center"/>
      <protection/>
    </xf>
    <xf numFmtId="3" fontId="5" fillId="0" borderId="1" xfId="0" applyNumberFormat="1" applyFont="1" applyFill="1" applyBorder="1" applyAlignment="1">
      <alignment horizontal="center"/>
    </xf>
    <xf numFmtId="3" fontId="5" fillId="0" borderId="22" xfId="0" applyNumberFormat="1" applyFont="1" applyFill="1" applyBorder="1" applyAlignment="1">
      <alignment horizontal="center"/>
    </xf>
    <xf numFmtId="0" fontId="7" fillId="5" borderId="49" xfId="21" applyFont="1" applyFill="1" applyBorder="1" applyAlignment="1">
      <alignment horizontal="right"/>
      <protection/>
    </xf>
    <xf numFmtId="0" fontId="6" fillId="0" borderId="50" xfId="21" applyFont="1" applyBorder="1" applyProtection="1">
      <alignment/>
      <protection/>
    </xf>
    <xf numFmtId="0" fontId="6" fillId="2" borderId="4" xfId="21" applyFont="1" applyFill="1" applyBorder="1" applyAlignment="1" applyProtection="1">
      <alignment horizontal="justify" vertical="center" wrapText="1"/>
      <protection/>
    </xf>
    <xf numFmtId="0" fontId="6" fillId="2" borderId="50" xfId="21" applyFont="1" applyFill="1" applyBorder="1" applyAlignment="1" applyProtection="1">
      <alignment horizontal="left" vertical="center" wrapText="1"/>
      <protection/>
    </xf>
    <xf numFmtId="0" fontId="6" fillId="0" borderId="50" xfId="21" applyFont="1" applyFill="1" applyBorder="1" applyAlignment="1" applyProtection="1">
      <alignment horizontal="left" vertical="center" wrapText="1"/>
      <protection/>
    </xf>
    <xf numFmtId="0" fontId="6" fillId="2" borderId="51" xfId="21" applyFont="1" applyFill="1" applyBorder="1" applyAlignment="1" applyProtection="1">
      <alignment horizontal="left" vertical="center" wrapText="1"/>
      <protection/>
    </xf>
    <xf numFmtId="0" fontId="6" fillId="0" borderId="10" xfId="21" applyFont="1" applyBorder="1" applyProtection="1">
      <alignment/>
      <protection/>
    </xf>
    <xf numFmtId="0" fontId="6" fillId="0" borderId="4" xfId="21" applyFont="1" applyFill="1" applyBorder="1" applyAlignment="1" applyProtection="1">
      <alignment horizontal="justify" vertical="center" wrapText="1"/>
      <protection/>
    </xf>
    <xf numFmtId="0" fontId="6" fillId="0" borderId="4" xfId="21" applyFont="1" applyBorder="1" applyProtection="1">
      <alignment/>
      <protection/>
    </xf>
    <xf numFmtId="0" fontId="6" fillId="2" borderId="52" xfId="21" applyFont="1" applyFill="1" applyBorder="1" applyAlignment="1" applyProtection="1">
      <alignment horizontal="justify" vertical="center" wrapText="1"/>
      <protection/>
    </xf>
    <xf numFmtId="0" fontId="6" fillId="0" borderId="10" xfId="21" applyFont="1" applyFill="1" applyBorder="1" applyAlignment="1" applyProtection="1">
      <alignment horizontal="justify" vertical="center" wrapText="1"/>
      <protection/>
    </xf>
    <xf numFmtId="0" fontId="6" fillId="5" borderId="52" xfId="21" applyFont="1" applyFill="1" applyBorder="1" applyAlignment="1" applyProtection="1">
      <alignment horizontal="justify" vertical="center" wrapText="1"/>
      <protection/>
    </xf>
    <xf numFmtId="0" fontId="17" fillId="0" borderId="50" xfId="21" applyFont="1" applyBorder="1" applyAlignment="1" applyProtection="1">
      <alignment horizontal="center" vertical="center" wrapText="1"/>
      <protection/>
    </xf>
    <xf numFmtId="0" fontId="6" fillId="0" borderId="0" xfId="21" applyFont="1" applyBorder="1" applyAlignment="1" applyProtection="1">
      <alignment vertical="center"/>
      <protection/>
    </xf>
    <xf numFmtId="0" fontId="6" fillId="0" borderId="0" xfId="21" applyFont="1" applyAlignment="1">
      <alignment vertical="center"/>
      <protection/>
    </xf>
    <xf numFmtId="0" fontId="7" fillId="5" borderId="49" xfId="21" applyFont="1" applyFill="1" applyBorder="1" applyAlignment="1">
      <alignment horizontal="right" vertical="center"/>
      <protection/>
    </xf>
    <xf numFmtId="0" fontId="6" fillId="0" borderId="50" xfId="21" applyFont="1" applyFill="1" applyBorder="1" applyAlignment="1" applyProtection="1">
      <alignment horizontal="justify" vertical="center" wrapText="1"/>
      <protection/>
    </xf>
    <xf numFmtId="0" fontId="6" fillId="0" borderId="47" xfId="21" applyFont="1" applyBorder="1" applyAlignment="1" applyProtection="1">
      <alignment vertical="center" wrapText="1"/>
      <protection/>
    </xf>
    <xf numFmtId="0" fontId="6" fillId="0" borderId="50" xfId="21" applyFont="1" applyBorder="1" applyAlignment="1" applyProtection="1">
      <alignment vertical="center" wrapText="1"/>
      <protection/>
    </xf>
    <xf numFmtId="0" fontId="6" fillId="0" borderId="0" xfId="21" applyFont="1" applyBorder="1" applyAlignment="1" applyProtection="1">
      <alignment vertical="center" wrapText="1"/>
      <protection/>
    </xf>
    <xf numFmtId="0" fontId="6" fillId="0" borderId="13" xfId="21" applyFont="1" applyBorder="1" applyAlignment="1" applyProtection="1">
      <alignment vertical="center" wrapText="1"/>
      <protection/>
    </xf>
    <xf numFmtId="0" fontId="6" fillId="0" borderId="0" xfId="21" applyFont="1" applyFill="1" applyBorder="1" applyAlignment="1" applyProtection="1">
      <alignment vertical="center" wrapText="1"/>
      <protection/>
    </xf>
    <xf numFmtId="0" fontId="6" fillId="0" borderId="9" xfId="21" applyFont="1" applyBorder="1" applyAlignment="1" applyProtection="1">
      <alignment vertical="center" wrapText="1"/>
      <protection/>
    </xf>
    <xf numFmtId="0" fontId="6" fillId="0" borderId="10" xfId="21" applyFont="1" applyBorder="1" applyAlignment="1" applyProtection="1">
      <alignment vertical="center" wrapText="1"/>
      <protection/>
    </xf>
    <xf numFmtId="0" fontId="6" fillId="0" borderId="20" xfId="21" applyFont="1" applyBorder="1" applyAlignment="1" applyProtection="1">
      <alignment vertical="center" wrapText="1"/>
      <protection/>
    </xf>
    <xf numFmtId="0" fontId="6" fillId="0" borderId="4" xfId="21" applyFont="1" applyBorder="1" applyAlignment="1" applyProtection="1">
      <alignment vertical="center" wrapText="1"/>
      <protection/>
    </xf>
    <xf numFmtId="187" fontId="6" fillId="0" borderId="0" xfId="21" applyNumberFormat="1" applyFont="1" applyAlignment="1">
      <alignment horizontal="center" vertical="center"/>
      <protection/>
    </xf>
    <xf numFmtId="0" fontId="7" fillId="5" borderId="40" xfId="21" applyFont="1" applyFill="1" applyBorder="1" applyAlignment="1" applyProtection="1">
      <alignment horizontal="justify" vertical="center" wrapText="1"/>
      <protection/>
    </xf>
    <xf numFmtId="0" fontId="1" fillId="5" borderId="40" xfId="0" applyFont="1" applyFill="1" applyBorder="1" applyAlignment="1">
      <alignment vertical="center"/>
    </xf>
    <xf numFmtId="0" fontId="13" fillId="0" borderId="0" xfId="21" applyFont="1">
      <alignment/>
      <protection/>
    </xf>
    <xf numFmtId="0" fontId="7" fillId="5" borderId="40" xfId="21" applyFont="1" applyFill="1" applyBorder="1" applyAlignment="1">
      <alignment horizontal="right" vertical="center"/>
      <protection/>
    </xf>
    <xf numFmtId="0" fontId="6" fillId="5" borderId="40" xfId="21" applyFont="1" applyFill="1" applyBorder="1" applyAlignment="1">
      <alignment vertical="center"/>
      <protection/>
    </xf>
    <xf numFmtId="187" fontId="7" fillId="5" borderId="40" xfId="21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wrapText="1"/>
    </xf>
    <xf numFmtId="0" fontId="29" fillId="0" borderId="50" xfId="21" applyFont="1" applyBorder="1" applyAlignment="1" applyProtection="1">
      <alignment horizontal="center" vertical="center" wrapText="1"/>
      <protection/>
    </xf>
    <xf numFmtId="0" fontId="30" fillId="0" borderId="50" xfId="21" applyFont="1" applyBorder="1" applyProtection="1">
      <alignment/>
      <protection/>
    </xf>
    <xf numFmtId="0" fontId="30" fillId="0" borderId="0" xfId="21" applyFont="1" applyBorder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53" xfId="0" applyFont="1" applyBorder="1" applyAlignment="1">
      <alignment wrapText="1"/>
    </xf>
    <xf numFmtId="0" fontId="6" fillId="0" borderId="53" xfId="0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6" fillId="0" borderId="53" xfId="0" applyFont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194" fontId="6" fillId="0" borderId="0" xfId="0" applyNumberFormat="1" applyFont="1" applyAlignment="1">
      <alignment vertical="center" wrapText="1"/>
    </xf>
    <xf numFmtId="194" fontId="6" fillId="0" borderId="53" xfId="0" applyNumberFormat="1" applyFont="1" applyBorder="1" applyAlignment="1">
      <alignment vertical="center" wrapText="1"/>
    </xf>
    <xf numFmtId="4" fontId="5" fillId="0" borderId="4" xfId="0" applyNumberFormat="1" applyFont="1" applyFill="1" applyBorder="1" applyAlignment="1" applyProtection="1">
      <alignment horizontal="center"/>
      <protection locked="0"/>
    </xf>
    <xf numFmtId="4" fontId="5" fillId="0" borderId="1" xfId="0" applyNumberFormat="1" applyFont="1" applyFill="1" applyBorder="1" applyAlignment="1" applyProtection="1">
      <alignment horizontal="center"/>
      <protection locked="0"/>
    </xf>
    <xf numFmtId="4" fontId="5" fillId="0" borderId="21" xfId="0" applyNumberFormat="1" applyFont="1" applyFill="1" applyBorder="1" applyAlignment="1" applyProtection="1">
      <alignment horizontal="center"/>
      <protection locked="0"/>
    </xf>
    <xf numFmtId="1" fontId="18" fillId="6" borderId="3" xfId="0" applyNumberFormat="1" applyFont="1" applyFill="1" applyBorder="1" applyAlignment="1" applyProtection="1">
      <alignment horizontal="center"/>
      <protection locked="0"/>
    </xf>
    <xf numFmtId="1" fontId="18" fillId="0" borderId="3" xfId="0" applyNumberFormat="1" applyFont="1" applyFill="1" applyBorder="1" applyAlignment="1" applyProtection="1">
      <alignment horizontal="center"/>
      <protection locked="0"/>
    </xf>
    <xf numFmtId="1" fontId="18" fillId="0" borderId="33" xfId="0" applyNumberFormat="1" applyFont="1" applyFill="1" applyBorder="1" applyAlignment="1" applyProtection="1">
      <alignment horizontal="center"/>
      <protection locked="0"/>
    </xf>
    <xf numFmtId="1" fontId="18" fillId="6" borderId="1" xfId="0" applyNumberFormat="1" applyFont="1" applyFill="1" applyBorder="1" applyAlignment="1" applyProtection="1">
      <alignment horizontal="center"/>
      <protection locked="0"/>
    </xf>
    <xf numFmtId="1" fontId="18" fillId="0" borderId="1" xfId="0" applyNumberFormat="1" applyFont="1" applyFill="1" applyBorder="1" applyAlignment="1" applyProtection="1">
      <alignment horizontal="center"/>
      <protection locked="0"/>
    </xf>
    <xf numFmtId="1" fontId="18" fillId="0" borderId="22" xfId="0" applyNumberFormat="1" applyFont="1" applyFill="1" applyBorder="1" applyAlignment="1" applyProtection="1">
      <alignment horizontal="center"/>
      <protection locked="0"/>
    </xf>
    <xf numFmtId="1" fontId="18" fillId="6" borderId="4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97" fontId="9" fillId="0" borderId="0" xfId="0" applyNumberFormat="1" applyFont="1" applyAlignment="1">
      <alignment horizontal="left"/>
    </xf>
    <xf numFmtId="0" fontId="12" fillId="0" borderId="0" xfId="0" applyFont="1" applyAlignment="1">
      <alignment horizontal="right" wrapText="1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7" fillId="0" borderId="8" xfId="0" applyFont="1" applyBorder="1" applyAlignment="1" applyProtection="1">
      <alignment horizontal="center"/>
      <protection/>
    </xf>
    <xf numFmtId="0" fontId="5" fillId="2" borderId="43" xfId="0" applyFont="1" applyFill="1" applyBorder="1" applyAlignment="1" applyProtection="1">
      <alignment horizontal="center" vertical="center"/>
      <protection/>
    </xf>
    <xf numFmtId="0" fontId="13" fillId="2" borderId="10" xfId="0" applyFont="1" applyFill="1" applyBorder="1" applyAlignment="1" applyProtection="1">
      <alignment horizontal="centerContinuous"/>
      <protection/>
    </xf>
    <xf numFmtId="0" fontId="5" fillId="2" borderId="3" xfId="0" applyFont="1" applyFill="1" applyBorder="1" applyAlignment="1" applyProtection="1">
      <alignment horizontal="centerContinuous"/>
      <protection/>
    </xf>
    <xf numFmtId="0" fontId="13" fillId="2" borderId="3" xfId="0" applyFont="1" applyFill="1" applyBorder="1" applyAlignment="1" applyProtection="1">
      <alignment horizontal="centerContinuous"/>
      <protection/>
    </xf>
    <xf numFmtId="0" fontId="5" fillId="2" borderId="32" xfId="0" applyFont="1" applyFill="1" applyBorder="1" applyAlignment="1" applyProtection="1">
      <alignment horizontal="centerContinuous"/>
      <protection/>
    </xf>
    <xf numFmtId="0" fontId="5" fillId="2" borderId="13" xfId="0" applyFont="1" applyFill="1" applyBorder="1" applyAlignment="1" applyProtection="1">
      <alignment horizontal="center" vertical="center"/>
      <protection/>
    </xf>
    <xf numFmtId="0" fontId="5" fillId="6" borderId="24" xfId="0" applyFont="1" applyFill="1" applyBorder="1" applyAlignment="1" applyProtection="1">
      <alignment horizontal="center" vertical="center"/>
      <protection/>
    </xf>
    <xf numFmtId="0" fontId="5" fillId="6" borderId="25" xfId="0" applyFont="1" applyFill="1" applyBorder="1" applyAlignment="1" applyProtection="1">
      <alignment horizontal="center" vertical="center"/>
      <protection/>
    </xf>
    <xf numFmtId="0" fontId="5" fillId="2" borderId="25" xfId="0" applyFont="1" applyFill="1" applyBorder="1" applyAlignment="1" applyProtection="1">
      <alignment horizontal="center" vertical="center"/>
      <protection/>
    </xf>
    <xf numFmtId="0" fontId="5" fillId="2" borderId="26" xfId="0" applyFont="1" applyFill="1" applyBorder="1" applyAlignment="1" applyProtection="1">
      <alignment horizontal="center" vertical="center"/>
      <protection/>
    </xf>
    <xf numFmtId="0" fontId="5" fillId="0" borderId="54" xfId="0" applyFont="1" applyBorder="1" applyAlignment="1" applyProtection="1">
      <alignment horizontal="center"/>
      <protection/>
    </xf>
    <xf numFmtId="49" fontId="31" fillId="0" borderId="1" xfId="0" applyNumberFormat="1" applyFont="1" applyBorder="1" applyAlignment="1" applyProtection="1">
      <alignment/>
      <protection/>
    </xf>
    <xf numFmtId="195" fontId="13" fillId="3" borderId="34" xfId="0" applyNumberFormat="1" applyFont="1" applyFill="1" applyBorder="1" applyAlignment="1" applyProtection="1">
      <alignment horizontal="center"/>
      <protection/>
    </xf>
    <xf numFmtId="2" fontId="5" fillId="7" borderId="4" xfId="0" applyNumberFormat="1" applyFont="1" applyFill="1" applyBorder="1" applyAlignment="1" applyProtection="1">
      <alignment horizontal="center"/>
      <protection/>
    </xf>
    <xf numFmtId="2" fontId="5" fillId="7" borderId="1" xfId="0" applyNumberFormat="1" applyFont="1" applyFill="1" applyBorder="1" applyAlignment="1" applyProtection="1">
      <alignment horizontal="center"/>
      <protection/>
    </xf>
    <xf numFmtId="3" fontId="13" fillId="3" borderId="7" xfId="0" applyNumberFormat="1" applyFont="1" applyFill="1" applyBorder="1" applyAlignment="1" applyProtection="1">
      <alignment horizontal="center"/>
      <protection/>
    </xf>
    <xf numFmtId="0" fontId="5" fillId="0" borderId="47" xfId="0" applyFont="1" applyBorder="1" applyAlignment="1" applyProtection="1">
      <alignment horizontal="center"/>
      <protection/>
    </xf>
    <xf numFmtId="195" fontId="13" fillId="3" borderId="35" xfId="0" applyNumberFormat="1" applyFont="1" applyFill="1" applyBorder="1" applyAlignment="1" applyProtection="1">
      <alignment horizontal="center"/>
      <protection/>
    </xf>
    <xf numFmtId="4" fontId="13" fillId="3" borderId="55" xfId="0" applyNumberFormat="1" applyFont="1" applyFill="1" applyBorder="1" applyAlignment="1" applyProtection="1">
      <alignment horizontal="center" vertical="center"/>
      <protection/>
    </xf>
    <xf numFmtId="0" fontId="13" fillId="3" borderId="55" xfId="0" applyFont="1" applyFill="1" applyBorder="1" applyAlignment="1" applyProtection="1">
      <alignment horizontal="center" vertical="center"/>
      <protection/>
    </xf>
    <xf numFmtId="3" fontId="13" fillId="3" borderId="8" xfId="0" applyNumberFormat="1" applyFont="1" applyFill="1" applyBorder="1" applyAlignment="1" applyProtection="1">
      <alignment horizontal="center" vertical="center"/>
      <protection/>
    </xf>
    <xf numFmtId="3" fontId="13" fillId="0" borderId="0" xfId="0" applyNumberFormat="1" applyFont="1" applyAlignment="1" applyProtection="1">
      <alignment/>
      <protection/>
    </xf>
    <xf numFmtId="0" fontId="5" fillId="0" borderId="1" xfId="0" applyFont="1" applyBorder="1" applyAlignment="1" applyProtection="1">
      <alignment horizontal="center"/>
      <protection/>
    </xf>
    <xf numFmtId="0" fontId="13" fillId="0" borderId="1" xfId="0" applyFont="1" applyBorder="1" applyAlignment="1" applyProtection="1">
      <alignment horizontal="centerContinuous"/>
      <protection/>
    </xf>
    <xf numFmtId="0" fontId="5" fillId="0" borderId="1" xfId="0" applyFont="1" applyBorder="1" applyAlignment="1" applyProtection="1">
      <alignment horizontal="centerContinuous"/>
      <protection/>
    </xf>
    <xf numFmtId="0" fontId="5" fillId="8" borderId="44" xfId="0" applyFont="1" applyFill="1" applyBorder="1" applyAlignment="1" applyProtection="1">
      <alignment horizontal="center"/>
      <protection/>
    </xf>
    <xf numFmtId="0" fontId="5" fillId="8" borderId="45" xfId="0" applyFont="1" applyFill="1" applyBorder="1" applyAlignment="1" applyProtection="1">
      <alignment horizontal="center"/>
      <protection/>
    </xf>
    <xf numFmtId="0" fontId="5" fillId="8" borderId="46" xfId="0" applyFont="1" applyFill="1" applyBorder="1" applyAlignment="1" applyProtection="1">
      <alignment horizontal="center"/>
      <protection/>
    </xf>
    <xf numFmtId="0" fontId="5" fillId="8" borderId="11" xfId="0" applyFont="1" applyFill="1" applyBorder="1" applyAlignment="1" applyProtection="1">
      <alignment horizontal="center"/>
      <protection/>
    </xf>
    <xf numFmtId="0" fontId="5" fillId="8" borderId="2" xfId="0" applyFont="1" applyFill="1" applyBorder="1" applyAlignment="1" applyProtection="1">
      <alignment horizontal="center"/>
      <protection/>
    </xf>
    <xf numFmtId="0" fontId="5" fillId="8" borderId="12" xfId="0" applyFont="1" applyFill="1" applyBorder="1" applyAlignment="1" applyProtection="1">
      <alignment horizontal="center"/>
      <protection/>
    </xf>
    <xf numFmtId="195" fontId="13" fillId="3" borderId="56" xfId="0" applyNumberFormat="1" applyFont="1" applyFill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13" fillId="0" borderId="57" xfId="0" applyFont="1" applyBorder="1" applyAlignment="1" applyProtection="1">
      <alignment horizontal="right"/>
      <protection/>
    </xf>
    <xf numFmtId="0" fontId="5" fillId="0" borderId="58" xfId="0" applyFont="1" applyBorder="1" applyAlignment="1" applyProtection="1">
      <alignment horizontal="center"/>
      <protection/>
    </xf>
    <xf numFmtId="195" fontId="13" fillId="0" borderId="17" xfId="0" applyNumberFormat="1" applyFont="1" applyBorder="1" applyAlignment="1" applyProtection="1">
      <alignment horizontal="center"/>
      <protection/>
    </xf>
    <xf numFmtId="3" fontId="5" fillId="0" borderId="17" xfId="0" applyNumberFormat="1" applyFont="1" applyBorder="1" applyAlignment="1" applyProtection="1">
      <alignment horizontal="center"/>
      <protection/>
    </xf>
    <xf numFmtId="3" fontId="13" fillId="0" borderId="17" xfId="0" applyNumberFormat="1" applyFont="1" applyBorder="1" applyAlignment="1" applyProtection="1">
      <alignment horizontal="center"/>
      <protection/>
    </xf>
    <xf numFmtId="0" fontId="13" fillId="0" borderId="1" xfId="0" applyFont="1" applyBorder="1" applyAlignment="1" applyProtection="1">
      <alignment horizontal="center"/>
      <protection/>
    </xf>
    <xf numFmtId="0" fontId="13" fillId="8" borderId="11" xfId="0" applyFont="1" applyFill="1" applyBorder="1" applyAlignment="1" applyProtection="1">
      <alignment horizontal="center"/>
      <protection/>
    </xf>
    <xf numFmtId="0" fontId="13" fillId="8" borderId="2" xfId="0" applyFont="1" applyFill="1" applyBorder="1" applyAlignment="1" applyProtection="1">
      <alignment horizontal="center"/>
      <protection/>
    </xf>
    <xf numFmtId="0" fontId="13" fillId="8" borderId="12" xfId="0" applyFont="1" applyFill="1" applyBorder="1" applyAlignment="1" applyProtection="1">
      <alignment horizontal="center"/>
      <protection/>
    </xf>
    <xf numFmtId="195" fontId="13" fillId="3" borderId="38" xfId="0" applyNumberFormat="1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left"/>
      <protection/>
    </xf>
    <xf numFmtId="0" fontId="12" fillId="0" borderId="0" xfId="0" applyFont="1" applyAlignment="1" applyProtection="1">
      <alignment horizontal="centerContinuous"/>
      <protection/>
    </xf>
    <xf numFmtId="0" fontId="9" fillId="0" borderId="0" xfId="0" applyFont="1" applyAlignment="1" applyProtection="1">
      <alignment horizontal="centerContinuous"/>
      <protection/>
    </xf>
    <xf numFmtId="0" fontId="13" fillId="2" borderId="8" xfId="0" applyFont="1" applyFill="1" applyBorder="1" applyAlignment="1" applyProtection="1">
      <alignment horizontal="center"/>
      <protection/>
    </xf>
    <xf numFmtId="0" fontId="13" fillId="2" borderId="2" xfId="0" applyFont="1" applyFill="1" applyBorder="1" applyAlignment="1" applyProtection="1">
      <alignment horizontal="center"/>
      <protection/>
    </xf>
    <xf numFmtId="0" fontId="5" fillId="2" borderId="5" xfId="0" applyFont="1" applyFill="1" applyBorder="1" applyAlignment="1" applyProtection="1">
      <alignment horizontal="center"/>
      <protection/>
    </xf>
    <xf numFmtId="3" fontId="5" fillId="3" borderId="10" xfId="0" applyNumberFormat="1" applyFont="1" applyFill="1" applyBorder="1" applyAlignment="1" applyProtection="1">
      <alignment horizontal="center"/>
      <protection/>
    </xf>
    <xf numFmtId="3" fontId="5" fillId="3" borderId="3" xfId="0" applyNumberFormat="1" applyFont="1" applyFill="1" applyBorder="1" applyAlignment="1" applyProtection="1">
      <alignment horizontal="center"/>
      <protection/>
    </xf>
    <xf numFmtId="3" fontId="5" fillId="3" borderId="32" xfId="0" applyNumberFormat="1" applyFont="1" applyFill="1" applyBorder="1" applyAlignment="1" applyProtection="1">
      <alignment horizontal="center"/>
      <protection/>
    </xf>
    <xf numFmtId="3" fontId="13" fillId="8" borderId="5" xfId="0" applyNumberFormat="1" applyFont="1" applyFill="1" applyBorder="1" applyAlignment="1" applyProtection="1">
      <alignment/>
      <protection/>
    </xf>
    <xf numFmtId="3" fontId="5" fillId="3" borderId="4" xfId="0" applyNumberFormat="1" applyFont="1" applyFill="1" applyBorder="1" applyAlignment="1" applyProtection="1">
      <alignment horizontal="center"/>
      <protection/>
    </xf>
    <xf numFmtId="3" fontId="5" fillId="3" borderId="1" xfId="0" applyNumberFormat="1" applyFont="1" applyFill="1" applyBorder="1" applyAlignment="1" applyProtection="1">
      <alignment horizontal="center"/>
      <protection/>
    </xf>
    <xf numFmtId="3" fontId="5" fillId="3" borderId="21" xfId="0" applyNumberFormat="1" applyFont="1" applyFill="1" applyBorder="1" applyAlignment="1" applyProtection="1">
      <alignment horizontal="center"/>
      <protection/>
    </xf>
    <xf numFmtId="3" fontId="13" fillId="8" borderId="7" xfId="0" applyNumberFormat="1" applyFont="1" applyFill="1" applyBorder="1" applyAlignment="1" applyProtection="1">
      <alignment/>
      <protection/>
    </xf>
    <xf numFmtId="0" fontId="5" fillId="2" borderId="7" xfId="0" applyFont="1" applyFill="1" applyBorder="1" applyAlignment="1" applyProtection="1">
      <alignment horizontal="center"/>
      <protection/>
    </xf>
    <xf numFmtId="4" fontId="5" fillId="3" borderId="4" xfId="0" applyNumberFormat="1" applyFont="1" applyFill="1" applyBorder="1" applyAlignment="1" applyProtection="1">
      <alignment horizontal="center"/>
      <protection/>
    </xf>
    <xf numFmtId="4" fontId="5" fillId="3" borderId="1" xfId="0" applyNumberFormat="1" applyFont="1" applyFill="1" applyBorder="1" applyAlignment="1" applyProtection="1">
      <alignment horizontal="center"/>
      <protection/>
    </xf>
    <xf numFmtId="4" fontId="5" fillId="3" borderId="21" xfId="0" applyNumberFormat="1" applyFont="1" applyFill="1" applyBorder="1" applyAlignment="1" applyProtection="1">
      <alignment horizontal="center"/>
      <protection/>
    </xf>
    <xf numFmtId="4" fontId="13" fillId="8" borderId="7" xfId="0" applyNumberFormat="1" applyFont="1" applyFill="1" applyBorder="1" applyAlignment="1" applyProtection="1">
      <alignment horizontal="center"/>
      <protection/>
    </xf>
    <xf numFmtId="0" fontId="13" fillId="2" borderId="7" xfId="0" applyFont="1" applyFill="1" applyBorder="1" applyAlignment="1" applyProtection="1">
      <alignment horizontal="right"/>
      <protection/>
    </xf>
    <xf numFmtId="4" fontId="13" fillId="3" borderId="4" xfId="0" applyNumberFormat="1" applyFont="1" applyFill="1" applyBorder="1" applyAlignment="1" applyProtection="1">
      <alignment horizontal="center"/>
      <protection/>
    </xf>
    <xf numFmtId="4" fontId="13" fillId="3" borderId="1" xfId="0" applyNumberFormat="1" applyFont="1" applyFill="1" applyBorder="1" applyAlignment="1" applyProtection="1">
      <alignment horizontal="center"/>
      <protection/>
    </xf>
    <xf numFmtId="4" fontId="13" fillId="3" borderId="21" xfId="0" applyNumberFormat="1" applyFont="1" applyFill="1" applyBorder="1" applyAlignment="1" applyProtection="1">
      <alignment horizontal="center"/>
      <protection/>
    </xf>
    <xf numFmtId="0" fontId="5" fillId="2" borderId="7" xfId="0" applyFont="1" applyFill="1" applyBorder="1" applyAlignment="1" applyProtection="1">
      <alignment horizontal="left"/>
      <protection/>
    </xf>
    <xf numFmtId="0" fontId="14" fillId="2" borderId="7" xfId="0" applyFont="1" applyFill="1" applyBorder="1" applyAlignment="1" applyProtection="1">
      <alignment horizontal="left" wrapText="1"/>
      <protection/>
    </xf>
    <xf numFmtId="4" fontId="5" fillId="3" borderId="4" xfId="0" applyNumberFormat="1" applyFont="1" applyFill="1" applyBorder="1" applyAlignment="1" applyProtection="1">
      <alignment/>
      <protection/>
    </xf>
    <xf numFmtId="4" fontId="5" fillId="3" borderId="1" xfId="0" applyNumberFormat="1" applyFont="1" applyFill="1" applyBorder="1" applyAlignment="1" applyProtection="1">
      <alignment/>
      <protection/>
    </xf>
    <xf numFmtId="4" fontId="5" fillId="3" borderId="21" xfId="0" applyNumberFormat="1" applyFont="1" applyFill="1" applyBorder="1" applyAlignment="1" applyProtection="1">
      <alignment/>
      <protection/>
    </xf>
    <xf numFmtId="0" fontId="5" fillId="2" borderId="6" xfId="0" applyFont="1" applyFill="1" applyBorder="1" applyAlignment="1" applyProtection="1">
      <alignment horizontal="left"/>
      <protection/>
    </xf>
    <xf numFmtId="4" fontId="13" fillId="3" borderId="52" xfId="0" applyNumberFormat="1" applyFont="1" applyFill="1" applyBorder="1" applyAlignment="1" applyProtection="1">
      <alignment horizontal="center"/>
      <protection/>
    </xf>
    <xf numFmtId="4" fontId="13" fillId="3" borderId="40" xfId="0" applyNumberFormat="1" applyFont="1" applyFill="1" applyBorder="1" applyAlignment="1" applyProtection="1">
      <alignment horizontal="center"/>
      <protection/>
    </xf>
    <xf numFmtId="4" fontId="13" fillId="3" borderId="59" xfId="0" applyNumberFormat="1" applyFont="1" applyFill="1" applyBorder="1" applyAlignment="1" applyProtection="1">
      <alignment horizontal="center"/>
      <protection/>
    </xf>
    <xf numFmtId="4" fontId="13" fillId="8" borderId="6" xfId="0" applyNumberFormat="1" applyFont="1" applyFill="1" applyBorder="1" applyAlignment="1" applyProtection="1">
      <alignment horizontal="center"/>
      <protection/>
    </xf>
    <xf numFmtId="0" fontId="8" fillId="2" borderId="8" xfId="0" applyFont="1" applyFill="1" applyBorder="1" applyAlignment="1" applyProtection="1">
      <alignment horizontal="left"/>
      <protection/>
    </xf>
    <xf numFmtId="4" fontId="7" fillId="3" borderId="2" xfId="0" applyNumberFormat="1" applyFont="1" applyFill="1" applyBorder="1" applyAlignment="1" applyProtection="1">
      <alignment horizontal="center"/>
      <protection/>
    </xf>
    <xf numFmtId="4" fontId="7" fillId="8" borderId="8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" fontId="13" fillId="3" borderId="8" xfId="0" applyNumberFormat="1" applyFont="1" applyFill="1" applyBorder="1" applyAlignment="1" applyProtection="1">
      <alignment horizontal="center"/>
      <protection/>
    </xf>
    <xf numFmtId="4" fontId="13" fillId="3" borderId="5" xfId="0" applyNumberFormat="1" applyFont="1" applyFill="1" applyBorder="1" applyAlignment="1" applyProtection="1">
      <alignment horizontal="center"/>
      <protection/>
    </xf>
    <xf numFmtId="4" fontId="13" fillId="3" borderId="6" xfId="0" applyNumberFormat="1" applyFont="1" applyFill="1" applyBorder="1" applyAlignment="1" applyProtection="1">
      <alignment horizontal="center"/>
      <protection/>
    </xf>
    <xf numFmtId="49" fontId="31" fillId="0" borderId="1" xfId="0" applyNumberFormat="1" applyFont="1" applyBorder="1" applyAlignment="1">
      <alignment/>
    </xf>
    <xf numFmtId="1" fontId="0" fillId="0" borderId="1" xfId="0" applyNumberFormat="1" applyFont="1" applyFill="1" applyBorder="1" applyAlignment="1" applyProtection="1">
      <alignment horizontal="center"/>
      <protection locked="0"/>
    </xf>
    <xf numFmtId="4" fontId="5" fillId="3" borderId="4" xfId="0" applyNumberFormat="1" applyFont="1" applyFill="1" applyBorder="1" applyAlignment="1" applyProtection="1">
      <alignment horizontal="center"/>
      <protection locked="0"/>
    </xf>
    <xf numFmtId="4" fontId="5" fillId="3" borderId="1" xfId="0" applyNumberFormat="1" applyFont="1" applyFill="1" applyBorder="1" applyAlignment="1" applyProtection="1">
      <alignment horizontal="center"/>
      <protection locked="0"/>
    </xf>
    <xf numFmtId="4" fontId="5" fillId="3" borderId="21" xfId="0" applyNumberFormat="1" applyFont="1" applyFill="1" applyBorder="1" applyAlignment="1" applyProtection="1">
      <alignment horizontal="center"/>
      <protection locked="0"/>
    </xf>
    <xf numFmtId="2" fontId="12" fillId="0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/>
    </xf>
    <xf numFmtId="1" fontId="0" fillId="0" borderId="17" xfId="0" applyNumberFormat="1" applyFont="1" applyFill="1" applyBorder="1" applyAlignment="1" applyProtection="1">
      <alignment horizontal="center"/>
      <protection locked="0"/>
    </xf>
    <xf numFmtId="0" fontId="32" fillId="0" borderId="8" xfId="0" applyFont="1" applyBorder="1" applyAlignment="1" applyProtection="1">
      <alignment horizontal="right"/>
      <protection locked="0"/>
    </xf>
    <xf numFmtId="1" fontId="18" fillId="6" borderId="3" xfId="0" applyNumberFormat="1" applyFont="1" applyFill="1" applyBorder="1" applyAlignment="1">
      <alignment horizontal="center"/>
    </xf>
    <xf numFmtId="1" fontId="18" fillId="6" borderId="45" xfId="0" applyNumberFormat="1" applyFont="1" applyFill="1" applyBorder="1" applyAlignment="1">
      <alignment horizontal="center"/>
    </xf>
    <xf numFmtId="3" fontId="18" fillId="0" borderId="3" xfId="0" applyNumberFormat="1" applyFont="1" applyFill="1" applyBorder="1" applyAlignment="1">
      <alignment horizontal="center"/>
    </xf>
    <xf numFmtId="1" fontId="18" fillId="6" borderId="1" xfId="0" applyNumberFormat="1" applyFont="1" applyFill="1" applyBorder="1" applyAlignment="1">
      <alignment horizontal="center"/>
    </xf>
    <xf numFmtId="1" fontId="18" fillId="6" borderId="4" xfId="0" applyNumberFormat="1" applyFont="1" applyFill="1" applyBorder="1" applyAlignment="1">
      <alignment horizontal="center"/>
    </xf>
    <xf numFmtId="0" fontId="5" fillId="2" borderId="48" xfId="0" applyFont="1" applyFill="1" applyBorder="1" applyAlignment="1" applyProtection="1">
      <alignment horizontal="center"/>
      <protection/>
    </xf>
    <xf numFmtId="0" fontId="5" fillId="2" borderId="51" xfId="0" applyFont="1" applyFill="1" applyBorder="1" applyAlignment="1" applyProtection="1">
      <alignment horizontal="center"/>
      <protection/>
    </xf>
    <xf numFmtId="0" fontId="5" fillId="2" borderId="54" xfId="0" applyFont="1" applyFill="1" applyBorder="1" applyAlignment="1" applyProtection="1">
      <alignment horizontal="center"/>
      <protection/>
    </xf>
    <xf numFmtId="0" fontId="5" fillId="2" borderId="49" xfId="0" applyFont="1" applyFill="1" applyBorder="1" applyAlignment="1" applyProtection="1">
      <alignment horizontal="center"/>
      <protection/>
    </xf>
    <xf numFmtId="0" fontId="13" fillId="2" borderId="37" xfId="0" applyFont="1" applyFill="1" applyBorder="1" applyAlignment="1" applyProtection="1">
      <alignment horizontal="center"/>
      <protection/>
    </xf>
    <xf numFmtId="1" fontId="18" fillId="5" borderId="1" xfId="0" applyNumberFormat="1" applyFont="1" applyFill="1" applyBorder="1" applyAlignment="1">
      <alignment horizontal="center"/>
    </xf>
    <xf numFmtId="1" fontId="18" fillId="5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 applyProtection="1">
      <alignment horizontal="center"/>
      <protection locked="0"/>
    </xf>
    <xf numFmtId="0" fontId="7" fillId="0" borderId="60" xfId="0" applyFont="1" applyBorder="1" applyAlignment="1" applyProtection="1">
      <alignment horizontal="center"/>
      <protection/>
    </xf>
    <xf numFmtId="0" fontId="5" fillId="2" borderId="61" xfId="0" applyFont="1" applyFill="1" applyBorder="1" applyAlignment="1" applyProtection="1">
      <alignment horizontal="center" vertical="center"/>
      <protection/>
    </xf>
    <xf numFmtId="0" fontId="5" fillId="2" borderId="62" xfId="0" applyFont="1" applyFill="1" applyBorder="1" applyAlignment="1" applyProtection="1">
      <alignment horizontal="center" vertical="center"/>
      <protection/>
    </xf>
    <xf numFmtId="0" fontId="5" fillId="2" borderId="16" xfId="0" applyFont="1" applyFill="1" applyBorder="1" applyAlignment="1" applyProtection="1">
      <alignment horizontal="center" vertical="center"/>
      <protection/>
    </xf>
    <xf numFmtId="0" fontId="5" fillId="2" borderId="59" xfId="0" applyFont="1" applyFill="1" applyBorder="1" applyAlignment="1" applyProtection="1">
      <alignment horizontal="center" vertical="center"/>
      <protection/>
    </xf>
    <xf numFmtId="0" fontId="5" fillId="2" borderId="51" xfId="0" applyFont="1" applyFill="1" applyBorder="1" applyAlignment="1" applyProtection="1">
      <alignment horizontal="center" vertical="center"/>
      <protection/>
    </xf>
    <xf numFmtId="0" fontId="5" fillId="2" borderId="52" xfId="0" applyFont="1" applyFill="1" applyBorder="1" applyAlignment="1" applyProtection="1">
      <alignment horizontal="center" vertical="center"/>
      <protection/>
    </xf>
    <xf numFmtId="0" fontId="5" fillId="6" borderId="59" xfId="0" applyFont="1" applyFill="1" applyBorder="1" applyAlignment="1" applyProtection="1">
      <alignment horizontal="center" vertical="center"/>
      <protection/>
    </xf>
    <xf numFmtId="0" fontId="5" fillId="6" borderId="51" xfId="0" applyFont="1" applyFill="1" applyBorder="1" applyAlignment="1" applyProtection="1">
      <alignment horizontal="center" vertical="center"/>
      <protection/>
    </xf>
    <xf numFmtId="0" fontId="5" fillId="6" borderId="52" xfId="0" applyFont="1" applyFill="1" applyBorder="1" applyAlignment="1" applyProtection="1">
      <alignment horizontal="center" vertical="center"/>
      <protection/>
    </xf>
    <xf numFmtId="0" fontId="5" fillId="2" borderId="45" xfId="0" applyFont="1" applyFill="1" applyBorder="1" applyAlignment="1" applyProtection="1">
      <alignment horizontal="center" vertical="center"/>
      <protection/>
    </xf>
    <xf numFmtId="0" fontId="5" fillId="2" borderId="58" xfId="0" applyFont="1" applyFill="1" applyBorder="1" applyAlignment="1" applyProtection="1">
      <alignment horizontal="center" vertical="center"/>
      <protection/>
    </xf>
    <xf numFmtId="0" fontId="5" fillId="2" borderId="17" xfId="0" applyFont="1" applyFill="1" applyBorder="1" applyAlignment="1" applyProtection="1">
      <alignment horizontal="center" vertical="center"/>
      <protection/>
    </xf>
    <xf numFmtId="0" fontId="5" fillId="2" borderId="3" xfId="0" applyFont="1" applyFill="1" applyBorder="1" applyAlignment="1" applyProtection="1">
      <alignment horizontal="center" vertical="center" wrapText="1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5" fillId="2" borderId="25" xfId="0" applyFont="1" applyFill="1" applyBorder="1" applyAlignment="1" applyProtection="1">
      <alignment horizontal="center" vertical="center" wrapText="1"/>
      <protection/>
    </xf>
    <xf numFmtId="0" fontId="5" fillId="2" borderId="33" xfId="0" applyFont="1" applyFill="1" applyBorder="1" applyAlignment="1" applyProtection="1">
      <alignment horizontal="center" vertical="center" wrapText="1"/>
      <protection/>
    </xf>
    <xf numFmtId="0" fontId="5" fillId="2" borderId="22" xfId="0" applyFont="1" applyFill="1" applyBorder="1" applyAlignment="1" applyProtection="1">
      <alignment horizontal="center" vertical="center" wrapText="1"/>
      <protection/>
    </xf>
    <xf numFmtId="0" fontId="5" fillId="2" borderId="27" xfId="0" applyFont="1" applyFill="1" applyBorder="1" applyAlignment="1" applyProtection="1">
      <alignment horizontal="center" vertical="center" wrapText="1"/>
      <protection/>
    </xf>
    <xf numFmtId="0" fontId="13" fillId="2" borderId="36" xfId="0" applyFont="1" applyFill="1" applyBorder="1" applyAlignment="1" applyProtection="1">
      <alignment horizontal="center"/>
      <protection/>
    </xf>
    <xf numFmtId="0" fontId="5" fillId="2" borderId="43" xfId="0" applyFont="1" applyFill="1" applyBorder="1" applyAlignment="1" applyProtection="1">
      <alignment horizontal="center" vertical="center"/>
      <protection/>
    </xf>
    <xf numFmtId="0" fontId="5" fillId="2" borderId="13" xfId="0" applyFont="1" applyFill="1" applyBorder="1" applyAlignment="1" applyProtection="1">
      <alignment horizontal="center" vertical="center"/>
      <protection/>
    </xf>
    <xf numFmtId="0" fontId="5" fillId="2" borderId="63" xfId="0" applyFont="1" applyFill="1" applyBorder="1" applyAlignment="1" applyProtection="1">
      <alignment horizontal="center" vertical="center"/>
      <protection/>
    </xf>
    <xf numFmtId="0" fontId="5" fillId="2" borderId="9" xfId="0" applyFont="1" applyFill="1" applyBorder="1" applyAlignment="1" applyProtection="1">
      <alignment horizontal="center" vertical="center" wrapText="1"/>
      <protection/>
    </xf>
    <xf numFmtId="0" fontId="5" fillId="2" borderId="20" xfId="0" applyFont="1" applyFill="1" applyBorder="1" applyAlignment="1" applyProtection="1">
      <alignment horizontal="center" vertical="center" wrapText="1"/>
      <protection/>
    </xf>
    <xf numFmtId="0" fontId="5" fillId="2" borderId="23" xfId="0" applyFont="1" applyFill="1" applyBorder="1" applyAlignment="1" applyProtection="1">
      <alignment horizontal="center" vertical="center" wrapText="1"/>
      <protection/>
    </xf>
    <xf numFmtId="0" fontId="19" fillId="5" borderId="63" xfId="0" applyFont="1" applyFill="1" applyBorder="1" applyAlignment="1" applyProtection="1">
      <alignment horizontal="center" vertical="center" wrapText="1"/>
      <protection/>
    </xf>
    <xf numFmtId="0" fontId="19" fillId="5" borderId="60" xfId="0" applyFont="1" applyFill="1" applyBorder="1" applyAlignment="1" applyProtection="1">
      <alignment horizontal="center" vertical="center" wrapText="1"/>
      <protection/>
    </xf>
    <xf numFmtId="0" fontId="19" fillId="5" borderId="64" xfId="0" applyFont="1" applyFill="1" applyBorder="1" applyAlignment="1" applyProtection="1">
      <alignment horizontal="center" vertical="center" wrapText="1"/>
      <protection/>
    </xf>
    <xf numFmtId="0" fontId="13" fillId="3" borderId="42" xfId="0" applyFont="1" applyFill="1" applyBorder="1" applyAlignment="1" applyProtection="1">
      <alignment horizontal="center" vertical="center" wrapText="1"/>
      <protection/>
    </xf>
    <xf numFmtId="0" fontId="13" fillId="3" borderId="6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right"/>
      <protection/>
    </xf>
    <xf numFmtId="0" fontId="13" fillId="0" borderId="14" xfId="0" applyFont="1" applyBorder="1" applyAlignment="1" applyProtection="1">
      <alignment horizontal="right"/>
      <protection/>
    </xf>
    <xf numFmtId="0" fontId="5" fillId="7" borderId="36" xfId="0" applyFont="1" applyFill="1" applyBorder="1" applyAlignment="1" applyProtection="1">
      <alignment horizontal="center" vertical="center"/>
      <protection/>
    </xf>
    <xf numFmtId="0" fontId="5" fillId="7" borderId="37" xfId="0" applyFont="1" applyFill="1" applyBorder="1" applyAlignment="1" applyProtection="1">
      <alignment horizontal="center" vertical="center"/>
      <protection/>
    </xf>
    <xf numFmtId="0" fontId="5" fillId="7" borderId="38" xfId="0" applyFont="1" applyFill="1" applyBorder="1" applyAlignment="1" applyProtection="1">
      <alignment horizontal="center" vertical="center"/>
      <protection/>
    </xf>
    <xf numFmtId="3" fontId="13" fillId="3" borderId="42" xfId="0" applyNumberFormat="1" applyFont="1" applyFill="1" applyBorder="1" applyAlignment="1" applyProtection="1">
      <alignment horizontal="center" vertical="center"/>
      <protection/>
    </xf>
    <xf numFmtId="3" fontId="13" fillId="3" borderId="65" xfId="0" applyNumberFormat="1" applyFont="1" applyFill="1" applyBorder="1" applyAlignment="1" applyProtection="1">
      <alignment horizontal="center" vertical="center"/>
      <protection/>
    </xf>
    <xf numFmtId="3" fontId="13" fillId="3" borderId="66" xfId="0" applyNumberFormat="1" applyFont="1" applyFill="1" applyBorder="1" applyAlignment="1" applyProtection="1">
      <alignment horizontal="center" vertical="center"/>
      <protection/>
    </xf>
    <xf numFmtId="0" fontId="5" fillId="2" borderId="46" xfId="0" applyFont="1" applyFill="1" applyBorder="1" applyAlignment="1" applyProtection="1">
      <alignment horizontal="center" vertical="center"/>
      <protection/>
    </xf>
    <xf numFmtId="0" fontId="5" fillId="2" borderId="67" xfId="0" applyFont="1" applyFill="1" applyBorder="1" applyAlignment="1" applyProtection="1">
      <alignment horizontal="center" vertical="center"/>
      <protection/>
    </xf>
    <xf numFmtId="0" fontId="5" fillId="2" borderId="19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center" wrapText="1"/>
    </xf>
    <xf numFmtId="0" fontId="7" fillId="2" borderId="36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19" fillId="4" borderId="36" xfId="0" applyFont="1" applyFill="1" applyBorder="1" applyAlignment="1">
      <alignment horizontal="left" vertical="center" wrapText="1"/>
    </xf>
    <xf numFmtId="0" fontId="19" fillId="4" borderId="37" xfId="0" applyFont="1" applyFill="1" applyBorder="1" applyAlignment="1">
      <alignment horizontal="left" vertical="center" wrapText="1"/>
    </xf>
    <xf numFmtId="0" fontId="19" fillId="4" borderId="38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wrapText="1"/>
    </xf>
    <xf numFmtId="0" fontId="5" fillId="3" borderId="23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right" vertical="center"/>
    </xf>
    <xf numFmtId="0" fontId="13" fillId="3" borderId="15" xfId="0" applyFont="1" applyFill="1" applyBorder="1" applyAlignment="1">
      <alignment horizontal="right" vertical="center"/>
    </xf>
    <xf numFmtId="0" fontId="8" fillId="3" borderId="23" xfId="0" applyFont="1" applyFill="1" applyBorder="1" applyAlignment="1">
      <alignment horizontal="left" vertical="center"/>
    </xf>
    <xf numFmtId="0" fontId="8" fillId="3" borderId="15" xfId="0" applyFont="1" applyFill="1" applyBorder="1" applyAlignment="1">
      <alignment horizontal="left" vertical="center"/>
    </xf>
    <xf numFmtId="0" fontId="8" fillId="3" borderId="29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right" vertical="center"/>
    </xf>
    <xf numFmtId="0" fontId="5" fillId="3" borderId="15" xfId="0" applyFont="1" applyFill="1" applyBorder="1" applyAlignment="1">
      <alignment horizontal="right" vertical="center"/>
    </xf>
    <xf numFmtId="0" fontId="23" fillId="5" borderId="32" xfId="21" applyFont="1" applyFill="1" applyBorder="1" applyAlignment="1">
      <alignment horizontal="right" vertical="center"/>
      <protection/>
    </xf>
    <xf numFmtId="0" fontId="23" fillId="5" borderId="10" xfId="21" applyFont="1" applyFill="1" applyBorder="1" applyAlignment="1">
      <alignment horizontal="right" vertical="center"/>
      <protection/>
    </xf>
    <xf numFmtId="0" fontId="11" fillId="0" borderId="0" xfId="21" applyFont="1" applyAlignment="1">
      <alignment horizontal="center" wrapText="1"/>
      <protection/>
    </xf>
    <xf numFmtId="0" fontId="11" fillId="0" borderId="0" xfId="21" applyFont="1" applyAlignment="1">
      <alignment horizontal="center"/>
      <protection/>
    </xf>
    <xf numFmtId="0" fontId="17" fillId="0" borderId="60" xfId="21" applyFont="1" applyFill="1" applyBorder="1" applyAlignment="1">
      <alignment horizontal="center" vertical="center" wrapText="1"/>
      <protection/>
    </xf>
    <xf numFmtId="0" fontId="25" fillId="5" borderId="27" xfId="21" applyFont="1" applyFill="1" applyBorder="1" applyAlignment="1">
      <alignment horizontal="center" vertical="center" wrapText="1"/>
      <protection/>
    </xf>
    <xf numFmtId="0" fontId="25" fillId="5" borderId="19" xfId="21" applyFont="1" applyFill="1" applyBorder="1" applyAlignment="1">
      <alignment horizontal="center" vertical="center" wrapText="1"/>
      <protection/>
    </xf>
    <xf numFmtId="0" fontId="25" fillId="5" borderId="67" xfId="21" applyFont="1" applyFill="1" applyBorder="1" applyAlignment="1">
      <alignment horizontal="center" vertical="center" wrapText="1"/>
      <protection/>
    </xf>
    <xf numFmtId="0" fontId="10" fillId="3" borderId="27" xfId="21" applyFont="1" applyFill="1" applyBorder="1" applyAlignment="1">
      <alignment horizontal="center" vertical="center"/>
      <protection/>
    </xf>
    <xf numFmtId="0" fontId="10" fillId="3" borderId="67" xfId="21" applyFont="1" applyFill="1" applyBorder="1" applyAlignment="1">
      <alignment horizontal="center" vertical="center"/>
      <protection/>
    </xf>
    <xf numFmtId="0" fontId="10" fillId="3" borderId="19" xfId="21" applyFont="1" applyFill="1" applyBorder="1" applyAlignment="1">
      <alignment horizontal="center" vertical="center"/>
      <protection/>
    </xf>
    <xf numFmtId="0" fontId="29" fillId="0" borderId="24" xfId="21" applyFont="1" applyBorder="1" applyAlignment="1" applyProtection="1">
      <alignment horizontal="center" vertical="center" wrapText="1"/>
      <protection/>
    </xf>
    <xf numFmtId="0" fontId="29" fillId="0" borderId="16" xfId="21" applyFont="1" applyBorder="1" applyAlignment="1" applyProtection="1">
      <alignment horizontal="center" vertical="center" wrapText="1"/>
      <protection/>
    </xf>
    <xf numFmtId="0" fontId="29" fillId="0" borderId="62" xfId="21" applyFont="1" applyBorder="1" applyAlignment="1" applyProtection="1">
      <alignment horizontal="center" vertical="center" wrapText="1"/>
      <protection/>
    </xf>
    <xf numFmtId="0" fontId="5" fillId="0" borderId="0" xfId="22" applyFont="1" applyBorder="1">
      <alignment/>
      <protection/>
    </xf>
    <xf numFmtId="0" fontId="5" fillId="0" borderId="0" xfId="0" applyFont="1" applyBorder="1" applyAlignment="1">
      <alignment vertical="center" wrapText="1"/>
    </xf>
    <xf numFmtId="0" fontId="16" fillId="0" borderId="0" xfId="22" applyFont="1" applyBorder="1">
      <alignment/>
      <protection/>
    </xf>
    <xf numFmtId="0" fontId="37" fillId="0" borderId="0" xfId="20" applyFont="1" applyAlignment="1">
      <alignment horizontal="center" wrapText="1"/>
    </xf>
    <xf numFmtId="0" fontId="5" fillId="0" borderId="0" xfId="20" applyFont="1" applyAlignment="1">
      <alignment horizontal="center" wrapText="1"/>
    </xf>
    <xf numFmtId="0" fontId="33" fillId="0" borderId="0" xfId="0" applyFont="1" applyAlignment="1">
      <alignment horizontal="center"/>
    </xf>
    <xf numFmtId="0" fontId="34" fillId="0" borderId="8" xfId="0" applyFont="1" applyBorder="1" applyAlignment="1">
      <alignment horizontal="center" wrapText="1"/>
    </xf>
    <xf numFmtId="0" fontId="34" fillId="0" borderId="38" xfId="0" applyFont="1" applyBorder="1" applyAlignment="1">
      <alignment horizontal="center" wrapText="1"/>
    </xf>
    <xf numFmtId="0" fontId="6" fillId="0" borderId="55" xfId="0" applyFont="1" applyBorder="1" applyAlignment="1">
      <alignment horizontal="center" vertical="top" wrapText="1"/>
    </xf>
    <xf numFmtId="0" fontId="6" fillId="0" borderId="64" xfId="0" applyFont="1" applyBorder="1" applyAlignment="1">
      <alignment vertical="top" wrapText="1"/>
    </xf>
    <xf numFmtId="0" fontId="35" fillId="0" borderId="0" xfId="0" applyFont="1" applyAlignment="1">
      <alignment/>
    </xf>
    <xf numFmtId="0" fontId="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6" fillId="0" borderId="64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top" wrapText="1"/>
    </xf>
    <xf numFmtId="0" fontId="34" fillId="0" borderId="38" xfId="0" applyFont="1" applyFill="1" applyBorder="1" applyAlignment="1">
      <alignment horizontal="center" wrapText="1"/>
    </xf>
    <xf numFmtId="0" fontId="34" fillId="0" borderId="38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35" fillId="0" borderId="0" xfId="0" applyFont="1" applyAlignment="1">
      <alignment horizontal="center"/>
    </xf>
    <xf numFmtId="0" fontId="16" fillId="0" borderId="57" xfId="22" applyFont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79" xfId="21"/>
    <cellStyle name="Normal_Check_Yourself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49</xdr:row>
      <xdr:rowOff>114300</xdr:rowOff>
    </xdr:from>
    <xdr:to>
      <xdr:col>7</xdr:col>
      <xdr:colOff>457200</xdr:colOff>
      <xdr:row>49</xdr:row>
      <xdr:rowOff>114300</xdr:rowOff>
    </xdr:to>
    <xdr:sp>
      <xdr:nvSpPr>
        <xdr:cNvPr id="1" name="Line 7"/>
        <xdr:cNvSpPr>
          <a:spLocks/>
        </xdr:cNvSpPr>
      </xdr:nvSpPr>
      <xdr:spPr>
        <a:xfrm>
          <a:off x="15240000" y="19183350"/>
          <a:ext cx="4572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457200</xdr:colOff>
      <xdr:row>16</xdr:row>
      <xdr:rowOff>9525</xdr:rowOff>
    </xdr:from>
    <xdr:to>
      <xdr:col>7</xdr:col>
      <xdr:colOff>457200</xdr:colOff>
      <xdr:row>49</xdr:row>
      <xdr:rowOff>114300</xdr:rowOff>
    </xdr:to>
    <xdr:sp>
      <xdr:nvSpPr>
        <xdr:cNvPr id="2" name="Line 8"/>
        <xdr:cNvSpPr>
          <a:spLocks/>
        </xdr:cNvSpPr>
      </xdr:nvSpPr>
      <xdr:spPr>
        <a:xfrm flipV="1">
          <a:off x="15697200" y="8486775"/>
          <a:ext cx="0" cy="106965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57</xdr:row>
      <xdr:rowOff>190500</xdr:rowOff>
    </xdr:from>
    <xdr:to>
      <xdr:col>8</xdr:col>
      <xdr:colOff>114300</xdr:colOff>
      <xdr:row>57</xdr:row>
      <xdr:rowOff>190500</xdr:rowOff>
    </xdr:to>
    <xdr:sp>
      <xdr:nvSpPr>
        <xdr:cNvPr id="3" name="Line 10"/>
        <xdr:cNvSpPr>
          <a:spLocks/>
        </xdr:cNvSpPr>
      </xdr:nvSpPr>
      <xdr:spPr>
        <a:xfrm>
          <a:off x="15240000" y="22993350"/>
          <a:ext cx="10953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12</xdr:row>
      <xdr:rowOff>142875</xdr:rowOff>
    </xdr:from>
    <xdr:to>
      <xdr:col>8</xdr:col>
      <xdr:colOff>114300</xdr:colOff>
      <xdr:row>57</xdr:row>
      <xdr:rowOff>85725</xdr:rowOff>
    </xdr:to>
    <xdr:sp>
      <xdr:nvSpPr>
        <xdr:cNvPr id="4" name="Line 11"/>
        <xdr:cNvSpPr>
          <a:spLocks/>
        </xdr:cNvSpPr>
      </xdr:nvSpPr>
      <xdr:spPr>
        <a:xfrm flipH="1" flipV="1">
          <a:off x="16325850" y="6200775"/>
          <a:ext cx="9525" cy="16687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</xdr:row>
      <xdr:rowOff>190500</xdr:rowOff>
    </xdr:from>
    <xdr:to>
      <xdr:col>8</xdr:col>
      <xdr:colOff>428625</xdr:colOff>
      <xdr:row>75</xdr:row>
      <xdr:rowOff>190500</xdr:rowOff>
    </xdr:to>
    <xdr:sp>
      <xdr:nvSpPr>
        <xdr:cNvPr id="5" name="Line 14"/>
        <xdr:cNvSpPr>
          <a:spLocks/>
        </xdr:cNvSpPr>
      </xdr:nvSpPr>
      <xdr:spPr>
        <a:xfrm>
          <a:off x="15240000" y="28565475"/>
          <a:ext cx="14097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8</xdr:row>
      <xdr:rowOff>352425</xdr:rowOff>
    </xdr:from>
    <xdr:to>
      <xdr:col>8</xdr:col>
      <xdr:colOff>428625</xdr:colOff>
      <xdr:row>75</xdr:row>
      <xdr:rowOff>171450</xdr:rowOff>
    </xdr:to>
    <xdr:sp>
      <xdr:nvSpPr>
        <xdr:cNvPr id="6" name="Line 15"/>
        <xdr:cNvSpPr>
          <a:spLocks/>
        </xdr:cNvSpPr>
      </xdr:nvSpPr>
      <xdr:spPr>
        <a:xfrm flipV="1">
          <a:off x="16649700" y="4038600"/>
          <a:ext cx="0" cy="24507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371475</xdr:rowOff>
    </xdr:from>
    <xdr:to>
      <xdr:col>8</xdr:col>
      <xdr:colOff>428625</xdr:colOff>
      <xdr:row>8</xdr:row>
      <xdr:rowOff>371475</xdr:rowOff>
    </xdr:to>
    <xdr:sp>
      <xdr:nvSpPr>
        <xdr:cNvPr id="7" name="Line 16"/>
        <xdr:cNvSpPr>
          <a:spLocks/>
        </xdr:cNvSpPr>
      </xdr:nvSpPr>
      <xdr:spPr>
        <a:xfrm flipH="1">
          <a:off x="15240000" y="4057650"/>
          <a:ext cx="14097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1495425</xdr:colOff>
      <xdr:row>12</xdr:row>
      <xdr:rowOff>161925</xdr:rowOff>
    </xdr:from>
    <xdr:to>
      <xdr:col>8</xdr:col>
      <xdr:colOff>114300</xdr:colOff>
      <xdr:row>12</xdr:row>
      <xdr:rowOff>161925</xdr:rowOff>
    </xdr:to>
    <xdr:sp>
      <xdr:nvSpPr>
        <xdr:cNvPr id="8" name="Line 17"/>
        <xdr:cNvSpPr>
          <a:spLocks/>
        </xdr:cNvSpPr>
      </xdr:nvSpPr>
      <xdr:spPr>
        <a:xfrm flipH="1">
          <a:off x="15230475" y="6219825"/>
          <a:ext cx="11049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3743325</xdr:colOff>
      <xdr:row>5</xdr:row>
      <xdr:rowOff>342900</xdr:rowOff>
    </xdr:from>
    <xdr:to>
      <xdr:col>3</xdr:col>
      <xdr:colOff>3743325</xdr:colOff>
      <xdr:row>17</xdr:row>
      <xdr:rowOff>142875</xdr:rowOff>
    </xdr:to>
    <xdr:sp>
      <xdr:nvSpPr>
        <xdr:cNvPr id="9" name="Line 18"/>
        <xdr:cNvSpPr>
          <a:spLocks/>
        </xdr:cNvSpPr>
      </xdr:nvSpPr>
      <xdr:spPr>
        <a:xfrm>
          <a:off x="11687175" y="2162175"/>
          <a:ext cx="0" cy="6753225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cu.int/documents/projects/Project_Agreement_Financial_Forms_in_Navision/Financial_Manual_for_Project_Manager_(Russian).doc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41"/>
  <sheetViews>
    <sheetView view="pageBreakPreview" zoomScale="115" zoomScaleSheetLayoutView="115" workbookViewId="0" topLeftCell="A1">
      <selection activeCell="B7" sqref="B7"/>
    </sheetView>
  </sheetViews>
  <sheetFormatPr defaultColWidth="9.140625" defaultRowHeight="12.75" outlineLevelRow="1"/>
  <cols>
    <col min="1" max="1" width="44.57421875" style="9" customWidth="1"/>
    <col min="2" max="2" width="44.57421875" style="8" customWidth="1"/>
    <col min="3" max="16384" width="9.140625" style="8" customWidth="1"/>
  </cols>
  <sheetData>
    <row r="3" spans="1:2" ht="25.5">
      <c r="A3" s="426" t="s">
        <v>26</v>
      </c>
      <c r="B3" s="426"/>
    </row>
    <row r="6" ht="48" customHeight="1"/>
    <row r="7" spans="1:2" ht="18.75">
      <c r="A7" s="308" t="s">
        <v>27</v>
      </c>
      <c r="B7" s="310">
        <v>1111</v>
      </c>
    </row>
    <row r="8" spans="1:2" ht="18.75">
      <c r="A8" s="308"/>
      <c r="B8" s="310"/>
    </row>
    <row r="9" spans="1:2" ht="18.75">
      <c r="A9" s="308" t="s">
        <v>28</v>
      </c>
      <c r="B9" s="310">
        <v>1</v>
      </c>
    </row>
    <row r="10" spans="1:2" ht="18.75">
      <c r="A10" s="308"/>
      <c r="B10" s="310"/>
    </row>
    <row r="11" spans="1:2" ht="18.75">
      <c r="A11" s="308" t="s">
        <v>92</v>
      </c>
      <c r="B11" s="311">
        <v>38837</v>
      </c>
    </row>
    <row r="12" spans="1:2" ht="52.5" customHeight="1">
      <c r="A12" s="306"/>
      <c r="B12" s="306"/>
    </row>
    <row r="13" spans="1:2" ht="18.75">
      <c r="A13" s="429" t="s">
        <v>90</v>
      </c>
      <c r="B13" s="429"/>
    </row>
    <row r="14" spans="1:2" ht="37.5">
      <c r="A14" s="312" t="s">
        <v>272</v>
      </c>
      <c r="B14" s="309" t="s">
        <v>273</v>
      </c>
    </row>
    <row r="15" spans="1:2" ht="18.75">
      <c r="A15" s="312"/>
      <c r="B15" s="309"/>
    </row>
    <row r="16" spans="1:2" ht="18.75">
      <c r="A16" s="312"/>
      <c r="B16" s="309"/>
    </row>
    <row r="17" spans="1:2" ht="18.75">
      <c r="A17" s="312"/>
      <c r="B17" s="309"/>
    </row>
    <row r="18" spans="1:2" ht="48.75" customHeight="1">
      <c r="A18" s="430" t="s">
        <v>265</v>
      </c>
      <c r="B18" s="430"/>
    </row>
    <row r="19" spans="1:2" ht="12.75">
      <c r="A19" s="430" t="s">
        <v>266</v>
      </c>
      <c r="B19" s="430"/>
    </row>
    <row r="22" ht="12.75" hidden="1" outlineLevel="1"/>
    <row r="23" ht="12.75" hidden="1" outlineLevel="1"/>
    <row r="24" ht="12.75" hidden="1" outlineLevel="1"/>
    <row r="25" ht="12.75" hidden="1" outlineLevel="1"/>
    <row r="26" ht="12.75" collapsed="1"/>
    <row r="28" spans="1:2" ht="12.75">
      <c r="A28" s="428" t="s">
        <v>178</v>
      </c>
      <c r="B28" s="428"/>
    </row>
    <row r="29" ht="12.75">
      <c r="A29" s="307"/>
    </row>
    <row r="30" ht="12.75">
      <c r="A30" s="307"/>
    </row>
    <row r="31" spans="1:2" ht="12.75">
      <c r="A31" s="428" t="s">
        <v>93</v>
      </c>
      <c r="B31" s="428"/>
    </row>
    <row r="36" spans="1:2" ht="15.75">
      <c r="A36" s="427" t="s">
        <v>106</v>
      </c>
      <c r="B36" s="427"/>
    </row>
    <row r="38" spans="1:2" ht="12.75">
      <c r="A38" s="425" t="s">
        <v>107</v>
      </c>
      <c r="B38" s="425"/>
    </row>
    <row r="39" spans="1:2" ht="12.75">
      <c r="A39" s="425" t="s">
        <v>109</v>
      </c>
      <c r="B39" s="425"/>
    </row>
    <row r="40" spans="1:2" ht="12.75">
      <c r="A40" s="425" t="s">
        <v>108</v>
      </c>
      <c r="B40" s="425"/>
    </row>
    <row r="41" spans="1:2" ht="27" customHeight="1">
      <c r="A41" s="508" t="s">
        <v>0</v>
      </c>
      <c r="B41" s="507"/>
    </row>
  </sheetData>
  <sheetProtection/>
  <mergeCells count="11">
    <mergeCell ref="A41:B41"/>
    <mergeCell ref="A40:B40"/>
    <mergeCell ref="A3:B3"/>
    <mergeCell ref="A36:B36"/>
    <mergeCell ref="A38:B38"/>
    <mergeCell ref="A39:B39"/>
    <mergeCell ref="A31:B31"/>
    <mergeCell ref="A13:B13"/>
    <mergeCell ref="A18:B18"/>
    <mergeCell ref="A19:B19"/>
    <mergeCell ref="A28:B28"/>
  </mergeCells>
  <hyperlinks>
    <hyperlink ref="A41" r:id="rId1" display="http://www.stcu.int/documents/projects/Project_Agreement_Financial_Forms_in_Navision/Financial_Manual_for_Project_Manager_(Russian).doc"/>
  </hyperlinks>
  <printOptions horizontalCentered="1"/>
  <pageMargins left="0.24" right="0.17" top="0.984251968503937" bottom="0.984251968503937" header="0.511811023622047" footer="0.511811023622047"/>
  <pageSetup fitToHeight="1" fitToWidth="1" horizontalDpi="300" verticalDpi="300" orientation="portrait" paperSize="9" r:id="rId2"/>
  <headerFooter alignWithMargins="0">
    <oddHeader>&amp;C&amp;A</oddHeader>
    <oddFooter>&amp;L&amp;D  &amp;T
&amp;CPage &amp;P&amp;R&amp;F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D86"/>
  <sheetViews>
    <sheetView view="pageBreakPreview" zoomScale="70" zoomScaleNormal="40" zoomScaleSheetLayoutView="70" workbookViewId="0" topLeftCell="A1">
      <selection activeCell="F20" sqref="F20"/>
    </sheetView>
  </sheetViews>
  <sheetFormatPr defaultColWidth="9.140625" defaultRowHeight="12.75"/>
  <cols>
    <col min="1" max="1" width="8.140625" style="504" customWidth="1"/>
    <col min="2" max="2" width="61.7109375" style="504" customWidth="1"/>
    <col min="3" max="3" width="21.8515625" style="504" customWidth="1"/>
    <col min="4" max="16384" width="8.00390625" style="504" customWidth="1"/>
  </cols>
  <sheetData>
    <row r="1" spans="1:2" ht="20.25">
      <c r="A1" s="21"/>
      <c r="B1" s="509" t="s">
        <v>1</v>
      </c>
    </row>
    <row r="2" ht="15.75">
      <c r="A2" s="518"/>
    </row>
    <row r="3" spans="1:3" ht="47.25" customHeight="1">
      <c r="A3" s="505"/>
      <c r="B3" s="523" t="s">
        <v>2</v>
      </c>
      <c r="C3" s="523"/>
    </row>
    <row r="4" ht="15.75">
      <c r="A4" s="518"/>
    </row>
    <row r="5" spans="1:3" ht="51" customHeight="1">
      <c r="A5" s="21"/>
      <c r="B5" s="523" t="s">
        <v>3</v>
      </c>
      <c r="C5" s="523"/>
    </row>
    <row r="6" ht="15">
      <c r="A6" s="506"/>
    </row>
    <row r="7" spans="1:30" ht="63.75" customHeight="1">
      <c r="A7" s="506"/>
      <c r="B7" s="523" t="s">
        <v>25</v>
      </c>
      <c r="C7" s="523"/>
      <c r="D7" s="506"/>
      <c r="E7" s="506"/>
      <c r="F7" s="506"/>
      <c r="G7" s="506"/>
      <c r="H7" s="506"/>
      <c r="I7" s="506"/>
      <c r="J7" s="506"/>
      <c r="K7" s="506"/>
      <c r="L7" s="506"/>
      <c r="M7" s="506"/>
      <c r="N7" s="506"/>
      <c r="O7" s="506"/>
      <c r="P7" s="506"/>
      <c r="Q7" s="506"/>
      <c r="R7" s="506"/>
      <c r="S7" s="506"/>
      <c r="T7" s="506"/>
      <c r="U7" s="506"/>
      <c r="V7" s="506"/>
      <c r="W7" s="506"/>
      <c r="X7" s="506"/>
      <c r="Y7" s="506"/>
      <c r="Z7" s="506"/>
      <c r="AA7" s="506"/>
      <c r="AB7" s="506"/>
      <c r="AC7" s="506"/>
      <c r="AD7" s="506"/>
    </row>
    <row r="8" spans="1:30" ht="15.75" thickBot="1">
      <c r="A8" s="506"/>
      <c r="B8" s="506"/>
      <c r="C8" s="506"/>
      <c r="D8" s="506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506"/>
      <c r="Q8" s="506"/>
      <c r="R8" s="506"/>
      <c r="S8" s="506"/>
      <c r="T8" s="506"/>
      <c r="U8" s="506"/>
      <c r="V8" s="506"/>
      <c r="W8" s="506"/>
      <c r="X8" s="506"/>
      <c r="Y8" s="506"/>
      <c r="Z8" s="506"/>
      <c r="AA8" s="506"/>
      <c r="AB8" s="506"/>
      <c r="AC8" s="506"/>
      <c r="AD8" s="506"/>
    </row>
    <row r="9" spans="1:30" ht="48" thickBot="1">
      <c r="A9" s="510" t="s">
        <v>29</v>
      </c>
      <c r="B9" s="511" t="s">
        <v>4</v>
      </c>
      <c r="C9" s="511" t="s">
        <v>5</v>
      </c>
      <c r="D9" s="506"/>
      <c r="E9" s="506"/>
      <c r="F9" s="506"/>
      <c r="G9" s="506"/>
      <c r="H9" s="506"/>
      <c r="I9" s="506"/>
      <c r="J9" s="506"/>
      <c r="K9" s="506"/>
      <c r="L9" s="506"/>
      <c r="M9" s="506"/>
      <c r="N9" s="506"/>
      <c r="O9" s="506"/>
      <c r="P9" s="506"/>
      <c r="Q9" s="506"/>
      <c r="R9" s="506"/>
      <c r="S9" s="506"/>
      <c r="T9" s="506"/>
      <c r="U9" s="506"/>
      <c r="V9" s="506"/>
      <c r="W9" s="506"/>
      <c r="X9" s="506"/>
      <c r="Y9" s="506"/>
      <c r="Z9" s="506"/>
      <c r="AA9" s="506"/>
      <c r="AB9" s="506"/>
      <c r="AC9" s="506"/>
      <c r="AD9" s="506"/>
    </row>
    <row r="10" spans="1:30" ht="16.5" thickBot="1">
      <c r="A10" s="512">
        <v>1</v>
      </c>
      <c r="B10" s="513"/>
      <c r="C10" s="513"/>
      <c r="D10" s="506"/>
      <c r="E10" s="506"/>
      <c r="F10" s="506"/>
      <c r="G10" s="506"/>
      <c r="H10" s="506"/>
      <c r="I10" s="506"/>
      <c r="J10" s="506"/>
      <c r="K10" s="506"/>
      <c r="L10" s="506"/>
      <c r="M10" s="506"/>
      <c r="N10" s="506"/>
      <c r="O10" s="506"/>
      <c r="P10" s="506"/>
      <c r="Q10" s="506"/>
      <c r="R10" s="506"/>
      <c r="S10" s="506"/>
      <c r="T10" s="506"/>
      <c r="U10" s="506"/>
      <c r="V10" s="506"/>
      <c r="W10" s="506"/>
      <c r="X10" s="506"/>
      <c r="Y10" s="506"/>
      <c r="Z10" s="506"/>
      <c r="AA10" s="506"/>
      <c r="AB10" s="506"/>
      <c r="AC10" s="506"/>
      <c r="AD10" s="506"/>
    </row>
    <row r="11" spans="1:30" ht="16.5" thickBot="1">
      <c r="A11" s="512">
        <v>2</v>
      </c>
      <c r="B11" s="513"/>
      <c r="C11" s="513"/>
      <c r="D11" s="506"/>
      <c r="E11" s="506"/>
      <c r="F11" s="506"/>
      <c r="G11" s="506"/>
      <c r="H11" s="506"/>
      <c r="I11" s="506"/>
      <c r="J11" s="506"/>
      <c r="K11" s="506"/>
      <c r="L11" s="506"/>
      <c r="M11" s="506"/>
      <c r="N11" s="506"/>
      <c r="O11" s="506"/>
      <c r="P11" s="506"/>
      <c r="Q11" s="506"/>
      <c r="R11" s="506"/>
      <c r="S11" s="506"/>
      <c r="T11" s="506"/>
      <c r="U11" s="506"/>
      <c r="V11" s="506"/>
      <c r="W11" s="506"/>
      <c r="X11" s="506"/>
      <c r="Y11" s="506"/>
      <c r="Z11" s="506"/>
      <c r="AA11" s="506"/>
      <c r="AB11" s="506"/>
      <c r="AC11" s="506"/>
      <c r="AD11" s="506"/>
    </row>
    <row r="12" spans="1:30" ht="16.5" thickBot="1">
      <c r="A12" s="512">
        <v>3</v>
      </c>
      <c r="B12" s="513"/>
      <c r="C12" s="513"/>
      <c r="D12" s="506"/>
      <c r="E12" s="506"/>
      <c r="F12" s="506"/>
      <c r="G12" s="506"/>
      <c r="H12" s="506"/>
      <c r="I12" s="506"/>
      <c r="J12" s="506"/>
      <c r="K12" s="506"/>
      <c r="L12" s="506"/>
      <c r="M12" s="506"/>
      <c r="N12" s="506"/>
      <c r="O12" s="506"/>
      <c r="P12" s="506"/>
      <c r="Q12" s="506"/>
      <c r="R12" s="506"/>
      <c r="S12" s="506"/>
      <c r="T12" s="506"/>
      <c r="U12" s="506"/>
      <c r="V12" s="506"/>
      <c r="W12" s="506"/>
      <c r="X12" s="506"/>
      <c r="Y12" s="506"/>
      <c r="Z12" s="506"/>
      <c r="AA12" s="506"/>
      <c r="AB12" s="506"/>
      <c r="AC12" s="506"/>
      <c r="AD12" s="506"/>
    </row>
    <row r="13" spans="1:30" ht="16.5" thickBot="1">
      <c r="A13" s="512">
        <v>4</v>
      </c>
      <c r="B13" s="513"/>
      <c r="C13" s="513"/>
      <c r="D13" s="506"/>
      <c r="E13" s="506"/>
      <c r="F13" s="506"/>
      <c r="G13" s="506"/>
      <c r="H13" s="506"/>
      <c r="I13" s="506"/>
      <c r="J13" s="506"/>
      <c r="K13" s="506"/>
      <c r="L13" s="506"/>
      <c r="M13" s="506"/>
      <c r="N13" s="506"/>
      <c r="O13" s="506"/>
      <c r="P13" s="506"/>
      <c r="Q13" s="506"/>
      <c r="R13" s="506"/>
      <c r="S13" s="506"/>
      <c r="T13" s="506"/>
      <c r="U13" s="506"/>
      <c r="V13" s="506"/>
      <c r="W13" s="506"/>
      <c r="X13" s="506"/>
      <c r="Y13" s="506"/>
      <c r="Z13" s="506"/>
      <c r="AA13" s="506"/>
      <c r="AB13" s="506"/>
      <c r="AC13" s="506"/>
      <c r="AD13" s="506"/>
    </row>
    <row r="14" spans="1:30" ht="16.5" thickBot="1">
      <c r="A14" s="512">
        <v>5</v>
      </c>
      <c r="B14" s="513"/>
      <c r="C14" s="513"/>
      <c r="D14" s="506"/>
      <c r="E14" s="506"/>
      <c r="F14" s="506"/>
      <c r="G14" s="506"/>
      <c r="H14" s="506"/>
      <c r="I14" s="506"/>
      <c r="J14" s="506"/>
      <c r="K14" s="506"/>
      <c r="L14" s="506"/>
      <c r="M14" s="506"/>
      <c r="N14" s="506"/>
      <c r="O14" s="506"/>
      <c r="P14" s="506"/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</row>
    <row r="15" spans="1:30" ht="16.5" thickBot="1">
      <c r="A15" s="512">
        <v>6</v>
      </c>
      <c r="B15" s="513"/>
      <c r="C15" s="513"/>
      <c r="D15" s="506"/>
      <c r="E15" s="506"/>
      <c r="F15" s="506"/>
      <c r="G15" s="506"/>
      <c r="H15" s="506"/>
      <c r="I15" s="506"/>
      <c r="J15" s="506"/>
      <c r="K15" s="506"/>
      <c r="L15" s="506"/>
      <c r="M15" s="506"/>
      <c r="N15" s="506"/>
      <c r="O15" s="506"/>
      <c r="P15" s="506"/>
      <c r="Q15" s="506"/>
      <c r="R15" s="506"/>
      <c r="S15" s="506"/>
      <c r="T15" s="506"/>
      <c r="U15" s="506"/>
      <c r="V15" s="506"/>
      <c r="W15" s="506"/>
      <c r="X15" s="506"/>
      <c r="Y15" s="506"/>
      <c r="Z15" s="506"/>
      <c r="AA15" s="506"/>
      <c r="AB15" s="506"/>
      <c r="AC15" s="506"/>
      <c r="AD15" s="506"/>
    </row>
    <row r="16" spans="1:30" ht="16.5" thickBot="1">
      <c r="A16" s="512">
        <v>7</v>
      </c>
      <c r="B16" s="513"/>
      <c r="C16" s="513"/>
      <c r="D16" s="506"/>
      <c r="E16" s="506"/>
      <c r="F16" s="506"/>
      <c r="G16" s="506"/>
      <c r="H16" s="506"/>
      <c r="I16" s="506"/>
      <c r="J16" s="506"/>
      <c r="K16" s="506"/>
      <c r="L16" s="506"/>
      <c r="M16" s="506"/>
      <c r="N16" s="506"/>
      <c r="O16" s="506"/>
      <c r="P16" s="506"/>
      <c r="Q16" s="506"/>
      <c r="R16" s="506"/>
      <c r="S16" s="506"/>
      <c r="T16" s="506"/>
      <c r="U16" s="506"/>
      <c r="V16" s="506"/>
      <c r="W16" s="506"/>
      <c r="X16" s="506"/>
      <c r="Y16" s="506"/>
      <c r="Z16" s="506"/>
      <c r="AA16" s="506"/>
      <c r="AB16" s="506"/>
      <c r="AC16" s="506"/>
      <c r="AD16" s="506"/>
    </row>
    <row r="17" spans="1:30" ht="15">
      <c r="A17" s="506"/>
      <c r="B17" s="506"/>
      <c r="C17" s="506"/>
      <c r="D17" s="506"/>
      <c r="E17" s="506"/>
      <c r="F17" s="506"/>
      <c r="G17" s="506"/>
      <c r="H17" s="506"/>
      <c r="I17" s="506"/>
      <c r="J17" s="506"/>
      <c r="K17" s="506"/>
      <c r="L17" s="506"/>
      <c r="M17" s="506"/>
      <c r="N17" s="506"/>
      <c r="O17" s="506"/>
      <c r="P17" s="506"/>
      <c r="Q17" s="506"/>
      <c r="R17" s="506"/>
      <c r="S17" s="506"/>
      <c r="T17" s="506"/>
      <c r="U17" s="506"/>
      <c r="V17" s="506"/>
      <c r="W17" s="506"/>
      <c r="X17" s="506"/>
      <c r="Y17" s="506"/>
      <c r="Z17" s="506"/>
      <c r="AA17" s="506"/>
      <c r="AB17" s="506"/>
      <c r="AC17" s="506"/>
      <c r="AD17" s="506"/>
    </row>
    <row r="18" spans="1:30" ht="15.75">
      <c r="A18" s="506"/>
      <c r="B18" s="524" t="s">
        <v>6</v>
      </c>
      <c r="C18" s="524"/>
      <c r="D18" s="506"/>
      <c r="E18" s="506"/>
      <c r="F18" s="506"/>
      <c r="G18" s="506"/>
      <c r="H18" s="506"/>
      <c r="I18" s="506"/>
      <c r="J18" s="506"/>
      <c r="K18" s="506"/>
      <c r="L18" s="506"/>
      <c r="M18" s="506"/>
      <c r="N18" s="506"/>
      <c r="O18" s="506"/>
      <c r="P18" s="506"/>
      <c r="Q18" s="506"/>
      <c r="R18" s="506"/>
      <c r="S18" s="506"/>
      <c r="T18" s="506"/>
      <c r="U18" s="506"/>
      <c r="V18" s="506"/>
      <c r="W18" s="506"/>
      <c r="X18" s="506"/>
      <c r="Y18" s="506"/>
      <c r="Z18" s="506"/>
      <c r="AA18" s="506"/>
      <c r="AB18" s="506"/>
      <c r="AC18" s="506"/>
      <c r="AD18" s="506"/>
    </row>
    <row r="19" spans="1:30" ht="15.75">
      <c r="A19" s="506"/>
      <c r="B19" s="155"/>
      <c r="C19" s="506"/>
      <c r="D19" s="506"/>
      <c r="E19" s="506"/>
      <c r="F19" s="506"/>
      <c r="G19" s="506"/>
      <c r="H19" s="506"/>
      <c r="I19" s="506"/>
      <c r="J19" s="506"/>
      <c r="K19" s="506"/>
      <c r="L19" s="506"/>
      <c r="M19" s="506"/>
      <c r="N19" s="506"/>
      <c r="O19" s="506"/>
      <c r="P19" s="506"/>
      <c r="Q19" s="506"/>
      <c r="R19" s="506"/>
      <c r="S19" s="506"/>
      <c r="T19" s="506"/>
      <c r="U19" s="506"/>
      <c r="V19" s="506"/>
      <c r="W19" s="506"/>
      <c r="X19" s="506"/>
      <c r="Y19" s="506"/>
      <c r="Z19" s="506"/>
      <c r="AA19" s="506"/>
      <c r="AB19" s="506"/>
      <c r="AC19" s="506"/>
      <c r="AD19" s="506"/>
    </row>
    <row r="20" spans="1:30" ht="15.75">
      <c r="A20" s="506"/>
      <c r="B20" s="522" t="s">
        <v>7</v>
      </c>
      <c r="C20" s="522"/>
      <c r="D20" s="506"/>
      <c r="E20" s="506"/>
      <c r="F20" s="506"/>
      <c r="G20" s="506"/>
      <c r="H20" s="506"/>
      <c r="I20" s="506"/>
      <c r="J20" s="506"/>
      <c r="K20" s="506"/>
      <c r="L20" s="506"/>
      <c r="M20" s="506"/>
      <c r="N20" s="506"/>
      <c r="O20" s="506"/>
      <c r="P20" s="506"/>
      <c r="Q20" s="506"/>
      <c r="R20" s="506"/>
      <c r="S20" s="506"/>
      <c r="T20" s="506"/>
      <c r="U20" s="506"/>
      <c r="V20" s="506"/>
      <c r="W20" s="506"/>
      <c r="X20" s="506"/>
      <c r="Y20" s="506"/>
      <c r="Z20" s="506"/>
      <c r="AA20" s="506"/>
      <c r="AB20" s="506"/>
      <c r="AC20" s="506"/>
      <c r="AD20" s="506"/>
    </row>
    <row r="21" spans="1:30" ht="15">
      <c r="A21" s="506"/>
      <c r="B21" s="525"/>
      <c r="C21" s="525"/>
      <c r="D21" s="506"/>
      <c r="E21" s="506"/>
      <c r="F21" s="506"/>
      <c r="G21" s="506"/>
      <c r="H21" s="506"/>
      <c r="I21" s="506"/>
      <c r="J21" s="506"/>
      <c r="K21" s="506"/>
      <c r="L21" s="506"/>
      <c r="M21" s="506"/>
      <c r="N21" s="506"/>
      <c r="O21" s="506"/>
      <c r="P21" s="506"/>
      <c r="Q21" s="506"/>
      <c r="R21" s="506"/>
      <c r="S21" s="506"/>
      <c r="T21" s="506"/>
      <c r="U21" s="506"/>
      <c r="V21" s="506"/>
      <c r="W21" s="506"/>
      <c r="X21" s="506"/>
      <c r="Y21" s="506"/>
      <c r="Z21" s="506"/>
      <c r="AA21" s="506"/>
      <c r="AB21" s="506"/>
      <c r="AC21" s="506"/>
      <c r="AD21" s="506"/>
    </row>
    <row r="22" spans="1:30" ht="15">
      <c r="A22" s="506"/>
      <c r="B22" s="525"/>
      <c r="C22" s="525"/>
      <c r="D22" s="506"/>
      <c r="E22" s="506"/>
      <c r="F22" s="506"/>
      <c r="G22" s="506"/>
      <c r="H22" s="506"/>
      <c r="I22" s="506"/>
      <c r="J22" s="506"/>
      <c r="K22" s="506"/>
      <c r="L22" s="506"/>
      <c r="M22" s="506"/>
      <c r="N22" s="506"/>
      <c r="O22" s="506"/>
      <c r="P22" s="506"/>
      <c r="Q22" s="506"/>
      <c r="R22" s="506"/>
      <c r="S22" s="506"/>
      <c r="T22" s="506"/>
      <c r="U22" s="506"/>
      <c r="V22" s="506"/>
      <c r="W22" s="506"/>
      <c r="X22" s="506"/>
      <c r="Y22" s="506"/>
      <c r="Z22" s="506"/>
      <c r="AA22" s="506"/>
      <c r="AB22" s="506"/>
      <c r="AC22" s="506"/>
      <c r="AD22" s="506"/>
    </row>
    <row r="23" spans="1:30" ht="15">
      <c r="A23" s="506"/>
      <c r="B23" s="525"/>
      <c r="C23" s="525"/>
      <c r="D23" s="506"/>
      <c r="E23" s="506"/>
      <c r="F23" s="506"/>
      <c r="G23" s="506"/>
      <c r="H23" s="506"/>
      <c r="I23" s="506"/>
      <c r="J23" s="506"/>
      <c r="K23" s="506"/>
      <c r="L23" s="506"/>
      <c r="M23" s="506"/>
      <c r="N23" s="506"/>
      <c r="O23" s="506"/>
      <c r="P23" s="506"/>
      <c r="Q23" s="506"/>
      <c r="R23" s="506"/>
      <c r="S23" s="506"/>
      <c r="T23" s="506"/>
      <c r="U23" s="506"/>
      <c r="V23" s="506"/>
      <c r="W23" s="506"/>
      <c r="X23" s="506"/>
      <c r="Y23" s="506"/>
      <c r="Z23" s="506"/>
      <c r="AA23" s="506"/>
      <c r="AB23" s="506"/>
      <c r="AC23" s="506"/>
      <c r="AD23" s="506"/>
    </row>
    <row r="24" spans="1:30" ht="15">
      <c r="A24" s="506"/>
      <c r="B24" s="525"/>
      <c r="C24" s="525"/>
      <c r="D24" s="506"/>
      <c r="E24" s="506"/>
      <c r="F24" s="506"/>
      <c r="G24" s="506"/>
      <c r="H24" s="506"/>
      <c r="I24" s="506"/>
      <c r="J24" s="506"/>
      <c r="K24" s="506"/>
      <c r="L24" s="506"/>
      <c r="M24" s="506"/>
      <c r="N24" s="506"/>
      <c r="O24" s="506"/>
      <c r="P24" s="506"/>
      <c r="Q24" s="506"/>
      <c r="R24" s="506"/>
      <c r="S24" s="506"/>
      <c r="T24" s="506"/>
      <c r="U24" s="506"/>
      <c r="V24" s="506"/>
      <c r="W24" s="506"/>
      <c r="X24" s="506"/>
      <c r="Y24" s="506"/>
      <c r="Z24" s="506"/>
      <c r="AA24" s="506"/>
      <c r="AB24" s="506"/>
      <c r="AC24" s="506"/>
      <c r="AD24" s="506"/>
    </row>
    <row r="25" spans="1:3" ht="15">
      <c r="A25" s="21"/>
      <c r="B25" s="525"/>
      <c r="C25" s="525"/>
    </row>
    <row r="26" spans="2:3" ht="15">
      <c r="B26" s="525"/>
      <c r="C26" s="525"/>
    </row>
    <row r="27" spans="2:3" ht="15">
      <c r="B27" s="525"/>
      <c r="C27" s="525"/>
    </row>
    <row r="28" spans="2:3" ht="15">
      <c r="B28" s="525"/>
      <c r="C28" s="525"/>
    </row>
    <row r="29" spans="2:3" ht="15">
      <c r="B29" s="525"/>
      <c r="C29" s="525"/>
    </row>
    <row r="31" ht="15.75">
      <c r="B31" s="515" t="s">
        <v>8</v>
      </c>
    </row>
    <row r="32" ht="15.75">
      <c r="B32" s="515"/>
    </row>
    <row r="33" ht="15.75">
      <c r="B33" s="515" t="s">
        <v>9</v>
      </c>
    </row>
    <row r="34" ht="15.75">
      <c r="B34" s="515"/>
    </row>
    <row r="35" ht="15.75">
      <c r="B35" s="515" t="s">
        <v>10</v>
      </c>
    </row>
    <row r="36" ht="15.75">
      <c r="B36" s="515"/>
    </row>
    <row r="37" ht="15.75">
      <c r="B37" s="516" t="s">
        <v>11</v>
      </c>
    </row>
    <row r="38" ht="15.75">
      <c r="B38" s="515"/>
    </row>
    <row r="39" ht="15.75">
      <c r="B39" s="155" t="s">
        <v>12</v>
      </c>
    </row>
    <row r="43" ht="23.25" customHeight="1"/>
    <row r="45" ht="20.25">
      <c r="B45" s="509" t="s">
        <v>13</v>
      </c>
    </row>
    <row r="48" spans="2:3" ht="69" customHeight="1">
      <c r="B48" s="523" t="s">
        <v>14</v>
      </c>
      <c r="C48" s="523"/>
    </row>
    <row r="50" spans="2:3" ht="54.75" customHeight="1">
      <c r="B50" s="523" t="s">
        <v>15</v>
      </c>
      <c r="C50" s="523"/>
    </row>
    <row r="53" spans="2:3" ht="72" customHeight="1">
      <c r="B53" s="523" t="s">
        <v>16</v>
      </c>
      <c r="C53" s="523"/>
    </row>
    <row r="54" ht="13.5" thickBot="1"/>
    <row r="55" spans="1:3" ht="32.25" thickBot="1">
      <c r="A55" s="519" t="s">
        <v>29</v>
      </c>
      <c r="B55" s="520" t="s">
        <v>17</v>
      </c>
      <c r="C55" s="521" t="s">
        <v>18</v>
      </c>
    </row>
    <row r="56" spans="1:3" ht="16.5" thickBot="1">
      <c r="A56" s="512">
        <v>1</v>
      </c>
      <c r="B56" s="517"/>
      <c r="C56" s="513"/>
    </row>
    <row r="57" spans="1:3" ht="16.5" thickBot="1">
      <c r="A57" s="512">
        <v>2</v>
      </c>
      <c r="B57" s="513"/>
      <c r="C57" s="513"/>
    </row>
    <row r="58" spans="1:3" ht="16.5" thickBot="1">
      <c r="A58" s="512">
        <v>3</v>
      </c>
      <c r="B58" s="513"/>
      <c r="C58" s="513"/>
    </row>
    <row r="59" spans="1:3" ht="16.5" thickBot="1">
      <c r="A59" s="512">
        <v>4</v>
      </c>
      <c r="B59" s="513"/>
      <c r="C59" s="513"/>
    </row>
    <row r="60" spans="1:3" ht="16.5" thickBot="1">
      <c r="A60" s="512">
        <v>5</v>
      </c>
      <c r="B60" s="513"/>
      <c r="C60" s="513"/>
    </row>
    <row r="61" spans="1:3" ht="16.5" thickBot="1">
      <c r="A61" s="512">
        <v>6</v>
      </c>
      <c r="B61" s="513"/>
      <c r="C61" s="513"/>
    </row>
    <row r="62" spans="1:3" ht="16.5" thickBot="1">
      <c r="A62" s="512">
        <v>7</v>
      </c>
      <c r="B62" s="513"/>
      <c r="C62" s="513"/>
    </row>
    <row r="64" ht="15.75">
      <c r="B64" s="514" t="s">
        <v>19</v>
      </c>
    </row>
    <row r="65" ht="15.75">
      <c r="B65" s="155"/>
    </row>
    <row r="66" ht="15.75">
      <c r="B66" s="155" t="s">
        <v>20</v>
      </c>
    </row>
    <row r="68" spans="2:3" ht="15">
      <c r="B68" s="525"/>
      <c r="C68" s="525"/>
    </row>
    <row r="69" spans="2:3" ht="15">
      <c r="B69" s="525"/>
      <c r="C69" s="525"/>
    </row>
    <row r="70" spans="2:3" ht="15">
      <c r="B70" s="525"/>
      <c r="C70" s="525"/>
    </row>
    <row r="71" spans="2:3" ht="15">
      <c r="B71" s="525"/>
      <c r="C71" s="525"/>
    </row>
    <row r="72" spans="2:3" ht="15">
      <c r="B72" s="525"/>
      <c r="C72" s="525"/>
    </row>
    <row r="73" spans="2:3" ht="15">
      <c r="B73" s="525"/>
      <c r="C73" s="525"/>
    </row>
    <row r="74" spans="2:3" ht="15">
      <c r="B74" s="525"/>
      <c r="C74" s="525"/>
    </row>
    <row r="75" spans="2:3" ht="15">
      <c r="B75" s="525"/>
      <c r="C75" s="525"/>
    </row>
    <row r="76" spans="2:3" ht="15">
      <c r="B76" s="525"/>
      <c r="C76" s="525"/>
    </row>
    <row r="78" ht="15.75">
      <c r="B78" s="515" t="s">
        <v>21</v>
      </c>
    </row>
    <row r="79" ht="15.75">
      <c r="B79" s="515"/>
    </row>
    <row r="80" ht="15.75">
      <c r="B80" s="515" t="s">
        <v>22</v>
      </c>
    </row>
    <row r="81" ht="15.75">
      <c r="B81" s="515"/>
    </row>
    <row r="82" ht="15.75">
      <c r="B82" s="515" t="s">
        <v>23</v>
      </c>
    </row>
    <row r="83" ht="15.75">
      <c r="B83" s="515"/>
    </row>
    <row r="84" ht="15.75">
      <c r="B84" s="516" t="s">
        <v>24</v>
      </c>
    </row>
    <row r="85" ht="15.75">
      <c r="B85" s="515"/>
    </row>
    <row r="86" ht="15.75">
      <c r="B86" s="515" t="s">
        <v>234</v>
      </c>
    </row>
  </sheetData>
  <mergeCells count="26">
    <mergeCell ref="B74:C74"/>
    <mergeCell ref="B75:C75"/>
    <mergeCell ref="B76:C76"/>
    <mergeCell ref="B7:C7"/>
    <mergeCell ref="B70:C70"/>
    <mergeCell ref="B71:C71"/>
    <mergeCell ref="B72:C72"/>
    <mergeCell ref="B73:C73"/>
    <mergeCell ref="B28:C28"/>
    <mergeCell ref="B29:C29"/>
    <mergeCell ref="B68:C68"/>
    <mergeCell ref="B69:C69"/>
    <mergeCell ref="B5:C5"/>
    <mergeCell ref="B48:C48"/>
    <mergeCell ref="B50:C50"/>
    <mergeCell ref="B53:C53"/>
    <mergeCell ref="B18:C18"/>
    <mergeCell ref="B20:C20"/>
    <mergeCell ref="B21:C21"/>
    <mergeCell ref="B22:C22"/>
    <mergeCell ref="B23:C23"/>
    <mergeCell ref="B24:C24"/>
    <mergeCell ref="B3:C3"/>
    <mergeCell ref="B25:C25"/>
    <mergeCell ref="B26:C26"/>
    <mergeCell ref="B27:C27"/>
  </mergeCells>
  <printOptions horizontalCentered="1"/>
  <pageMargins left="0.62" right="0.46" top="0.8" bottom="0.16" header="1.69" footer="0.4"/>
  <pageSetup horizontalDpi="300" verticalDpi="300" orientation="portrait" paperSize="9" scale="95" r:id="rId1"/>
  <rowBreaks count="2" manualBreakCount="2">
    <brk id="43" max="2" man="1"/>
    <brk id="9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2"/>
  <sheetViews>
    <sheetView zoomScale="75" zoomScaleNormal="75" workbookViewId="0" topLeftCell="A16">
      <selection activeCell="B2" sqref="B2:G2"/>
    </sheetView>
  </sheetViews>
  <sheetFormatPr defaultColWidth="9.140625" defaultRowHeight="12.75"/>
  <cols>
    <col min="1" max="2" width="60.7109375" style="155" customWidth="1"/>
    <col min="3" max="16384" width="9.140625" style="155" customWidth="1"/>
  </cols>
  <sheetData>
    <row r="1" spans="1:2" ht="52.5" customHeight="1">
      <c r="A1" s="480" t="s">
        <v>236</v>
      </c>
      <c r="B1" s="426"/>
    </row>
    <row r="3" spans="1:2" ht="15.75">
      <c r="A3" s="427" t="s">
        <v>138</v>
      </c>
      <c r="B3" s="427"/>
    </row>
    <row r="4" spans="1:2" ht="15.75">
      <c r="A4" s="427" t="s">
        <v>175</v>
      </c>
      <c r="B4" s="427"/>
    </row>
    <row r="5" spans="1:2" ht="15.75">
      <c r="A5" s="30"/>
      <c r="B5" s="30"/>
    </row>
    <row r="6" spans="1:2" ht="15.75">
      <c r="A6" s="30"/>
      <c r="B6" s="30"/>
    </row>
    <row r="7" spans="1:2" ht="31.5">
      <c r="A7" s="291" t="s">
        <v>220</v>
      </c>
      <c r="B7" s="291" t="s">
        <v>238</v>
      </c>
    </row>
    <row r="8" spans="1:2" ht="15.75">
      <c r="A8" s="30"/>
      <c r="B8" s="30"/>
    </row>
    <row r="10" spans="1:2" ht="81.75" customHeight="1">
      <c r="A10" s="288" t="s">
        <v>231</v>
      </c>
      <c r="B10" s="292" t="s">
        <v>240</v>
      </c>
    </row>
    <row r="11" spans="1:2" ht="15.75">
      <c r="A11" s="287"/>
      <c r="B11" s="292"/>
    </row>
    <row r="12" spans="1:2" ht="62.25" customHeight="1">
      <c r="A12" s="288" t="s">
        <v>223</v>
      </c>
      <c r="B12" s="292" t="s">
        <v>232</v>
      </c>
    </row>
    <row r="13" spans="1:2" ht="15.75">
      <c r="A13" s="287"/>
      <c r="B13" s="292"/>
    </row>
    <row r="14" spans="1:2" ht="65.25" customHeight="1">
      <c r="A14" s="288" t="s">
        <v>224</v>
      </c>
      <c r="B14" s="292" t="s">
        <v>233</v>
      </c>
    </row>
    <row r="15" spans="1:2" ht="15.75">
      <c r="A15" s="287"/>
      <c r="B15" s="290"/>
    </row>
    <row r="16" spans="1:2" ht="68.25" customHeight="1">
      <c r="A16" s="288" t="s">
        <v>225</v>
      </c>
      <c r="B16" s="292" t="s">
        <v>241</v>
      </c>
    </row>
    <row r="17" spans="1:2" ht="15.75">
      <c r="A17" s="287"/>
      <c r="B17" s="290"/>
    </row>
    <row r="18" spans="1:2" ht="78" customHeight="1">
      <c r="A18" s="288" t="s">
        <v>230</v>
      </c>
      <c r="B18" s="292" t="s">
        <v>242</v>
      </c>
    </row>
    <row r="19" ht="15.75">
      <c r="B19" s="290"/>
    </row>
    <row r="20" spans="1:2" ht="40.5" customHeight="1">
      <c r="A20" s="283" t="s">
        <v>226</v>
      </c>
      <c r="B20" s="292" t="s">
        <v>243</v>
      </c>
    </row>
    <row r="21" spans="1:2" ht="15.75">
      <c r="A21" s="283"/>
      <c r="B21" s="292"/>
    </row>
    <row r="22" spans="1:2" ht="31.5">
      <c r="A22" s="283" t="s">
        <v>229</v>
      </c>
      <c r="B22" s="292" t="s">
        <v>239</v>
      </c>
    </row>
    <row r="23" spans="1:2" ht="15.75">
      <c r="A23" s="283"/>
      <c r="B23" s="290"/>
    </row>
    <row r="24" spans="1:2" ht="48.75" customHeight="1">
      <c r="A24" s="294" t="s">
        <v>228</v>
      </c>
      <c r="B24" s="295" t="s">
        <v>237</v>
      </c>
    </row>
    <row r="25" spans="1:2" ht="15.75">
      <c r="A25" s="287"/>
      <c r="B25" s="290"/>
    </row>
    <row r="26" spans="1:2" ht="68.25" customHeight="1">
      <c r="A26" s="293" t="s">
        <v>227</v>
      </c>
      <c r="B26" s="289" t="s">
        <v>244</v>
      </c>
    </row>
    <row r="27" spans="1:2" ht="68.25" customHeight="1">
      <c r="A27" s="293"/>
      <c r="B27" s="289"/>
    </row>
    <row r="28" ht="15.75">
      <c r="B28" s="290"/>
    </row>
    <row r="30" spans="1:2" ht="15.75">
      <c r="A30" s="155" t="s">
        <v>139</v>
      </c>
      <c r="B30" s="155" t="s">
        <v>245</v>
      </c>
    </row>
    <row r="32" spans="1:2" ht="15.75">
      <c r="A32" s="155" t="s">
        <v>234</v>
      </c>
      <c r="B32" s="155" t="s">
        <v>235</v>
      </c>
    </row>
  </sheetData>
  <mergeCells count="3">
    <mergeCell ref="A1:B1"/>
    <mergeCell ref="A3:B3"/>
    <mergeCell ref="A4:B4"/>
  </mergeCells>
  <printOptions horizontalCentered="1"/>
  <pageMargins left="0.35433070866141736" right="0.35433070866141736" top="0.3937007874015748" bottom="0.3937007874015748" header="0.5118110236220472" footer="0.5118110236220472"/>
  <pageSetup fitToHeight="1" fitToWidth="1" horizontalDpi="1200" verticalDpi="12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2"/>
  <sheetViews>
    <sheetView zoomScale="75" zoomScaleNormal="75" workbookViewId="0" topLeftCell="A26">
      <selection activeCell="H59" sqref="H59"/>
    </sheetView>
  </sheetViews>
  <sheetFormatPr defaultColWidth="9.140625" defaultRowHeight="12.75"/>
  <cols>
    <col min="1" max="1" width="26.8515625" style="8" customWidth="1"/>
    <col min="2" max="2" width="10.8515625" style="9" customWidth="1"/>
    <col min="3" max="3" width="10.8515625" style="9" hidden="1" customWidth="1"/>
    <col min="4" max="4" width="8.28125" style="8" customWidth="1"/>
    <col min="5" max="5" width="8.7109375" style="8" customWidth="1"/>
    <col min="6" max="7" width="8.28125" style="8" customWidth="1"/>
    <col min="8" max="16384" width="9.140625" style="8" customWidth="1"/>
  </cols>
  <sheetData>
    <row r="1" spans="1:15" ht="15.75">
      <c r="A1" s="147" t="s">
        <v>103</v>
      </c>
      <c r="B1" s="148"/>
      <c r="C1" s="148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4:8" ht="13.5" thickBot="1">
      <c r="D2" s="9"/>
      <c r="E2" s="9"/>
      <c r="F2" s="9"/>
      <c r="G2" s="9"/>
      <c r="H2" s="9"/>
    </row>
    <row r="3" spans="1:15" s="155" customFormat="1" ht="16.5" thickBot="1">
      <c r="A3" s="150"/>
      <c r="B3" s="150"/>
      <c r="C3" s="151"/>
      <c r="D3" s="152" t="s">
        <v>58</v>
      </c>
      <c r="E3" s="153" t="s">
        <v>59</v>
      </c>
      <c r="F3" s="153" t="s">
        <v>60</v>
      </c>
      <c r="G3" s="153" t="s">
        <v>61</v>
      </c>
      <c r="H3" s="153" t="s">
        <v>62</v>
      </c>
      <c r="I3" s="153" t="s">
        <v>63</v>
      </c>
      <c r="J3" s="153" t="s">
        <v>64</v>
      </c>
      <c r="K3" s="154" t="s">
        <v>65</v>
      </c>
      <c r="L3" s="154" t="s">
        <v>66</v>
      </c>
      <c r="M3" s="154" t="s">
        <v>67</v>
      </c>
      <c r="N3" s="154" t="s">
        <v>68</v>
      </c>
      <c r="O3" s="154" t="s">
        <v>69</v>
      </c>
    </row>
    <row r="4" spans="1:15" ht="12.75">
      <c r="A4" s="156"/>
      <c r="B4" s="157"/>
      <c r="C4" s="157"/>
      <c r="D4" s="15"/>
      <c r="E4" s="15"/>
      <c r="F4" s="15"/>
      <c r="G4" s="15"/>
      <c r="H4" s="15"/>
      <c r="I4" s="15"/>
      <c r="J4" s="15"/>
      <c r="K4" s="15"/>
      <c r="L4" s="158"/>
      <c r="M4" s="158"/>
      <c r="N4" s="158"/>
      <c r="O4" s="159"/>
    </row>
    <row r="5" spans="1:15" ht="15.75">
      <c r="A5" s="160" t="s">
        <v>82</v>
      </c>
      <c r="B5" s="161"/>
      <c r="C5" s="161"/>
      <c r="D5" s="16"/>
      <c r="E5" s="16"/>
      <c r="F5" s="16"/>
      <c r="G5" s="16"/>
      <c r="H5" s="16"/>
      <c r="I5" s="16"/>
      <c r="J5" s="16"/>
      <c r="K5" s="16"/>
      <c r="L5" s="162"/>
      <c r="M5" s="162"/>
      <c r="N5" s="162"/>
      <c r="O5" s="163"/>
    </row>
    <row r="6" spans="1:15" ht="12.75">
      <c r="A6" s="481" t="s">
        <v>80</v>
      </c>
      <c r="B6" s="161" t="s">
        <v>74</v>
      </c>
      <c r="C6" s="161">
        <v>0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</row>
    <row r="7" spans="1:15" ht="12.75">
      <c r="A7" s="482"/>
      <c r="B7" s="161" t="s">
        <v>75</v>
      </c>
      <c r="C7" s="161">
        <v>0</v>
      </c>
      <c r="D7" s="16">
        <f>SUM(Total!$B9:Total!B9)</f>
        <v>25000</v>
      </c>
      <c r="E7" s="16">
        <f>SUM(Total!$B9:Total!C9)</f>
        <v>25000</v>
      </c>
      <c r="F7" s="16">
        <f>SUM(Total!$B9:Total!D9)</f>
        <v>25000</v>
      </c>
      <c r="G7" s="16">
        <f>SUM(Total!$B9:Total!E9)</f>
        <v>25000</v>
      </c>
      <c r="H7" s="16">
        <f>SUM(Total!$B9:Total!F9)</f>
        <v>25000</v>
      </c>
      <c r="I7" s="16">
        <f>SUM(Total!$B9:Total!G9)</f>
        <v>25000</v>
      </c>
      <c r="J7" s="16">
        <f>SUM(Total!$B9:Total!H9)</f>
        <v>25000</v>
      </c>
      <c r="K7" s="16">
        <f>SUM(Total!$B9:Total!I9)</f>
        <v>25000</v>
      </c>
      <c r="L7" s="16">
        <f>SUM(Total!$B9:Total!J9)</f>
        <v>25000</v>
      </c>
      <c r="M7" s="16">
        <f>SUM(Total!$B9:Total!K9)</f>
        <v>25000</v>
      </c>
      <c r="N7" s="16">
        <f>SUM(Total!$B9:Total!L9)</f>
        <v>25000</v>
      </c>
      <c r="O7" s="164">
        <f>SUM(Total!$B9:Total!M9)</f>
        <v>25000</v>
      </c>
    </row>
    <row r="8" spans="1:15" ht="12.75">
      <c r="A8" s="165"/>
      <c r="B8" s="161"/>
      <c r="C8" s="161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4"/>
    </row>
    <row r="9" spans="1:15" ht="12.75">
      <c r="A9" s="481" t="s">
        <v>81</v>
      </c>
      <c r="B9" s="161" t="s">
        <v>74</v>
      </c>
      <c r="C9" s="161">
        <v>0</v>
      </c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5"/>
    </row>
    <row r="10" spans="1:15" ht="12.75">
      <c r="A10" s="482"/>
      <c r="B10" s="161" t="s">
        <v>75</v>
      </c>
      <c r="C10" s="161">
        <v>0</v>
      </c>
      <c r="D10" s="16">
        <f>SUM(Total!$B10:Total!B10)</f>
        <v>5000</v>
      </c>
      <c r="E10" s="16">
        <f>SUM(Total!$B10:Total!C10)</f>
        <v>5000</v>
      </c>
      <c r="F10" s="16">
        <f>SUM(Total!$B10:Total!D10)</f>
        <v>5000</v>
      </c>
      <c r="G10" s="16">
        <f>SUM(Total!$B10:Total!E10)</f>
        <v>5000</v>
      </c>
      <c r="H10" s="16">
        <f>SUM(Total!$B10:Total!F10)</f>
        <v>5000</v>
      </c>
      <c r="I10" s="16">
        <f>SUM(Total!$B10:Total!G10)</f>
        <v>5000</v>
      </c>
      <c r="J10" s="16">
        <f>SUM(Total!$B10:Total!H10)</f>
        <v>5000</v>
      </c>
      <c r="K10" s="16">
        <f>SUM(Total!$B10:Total!I10)</f>
        <v>5000</v>
      </c>
      <c r="L10" s="16">
        <f>SUM(Total!$B10:Total!J10)</f>
        <v>5000</v>
      </c>
      <c r="M10" s="16">
        <f>SUM(Total!$B10:Total!K10)</f>
        <v>5000</v>
      </c>
      <c r="N10" s="16">
        <f>SUM(Total!$B10:Total!L10)</f>
        <v>5000</v>
      </c>
      <c r="O10" s="164">
        <f>SUM(Total!$B10:Total!M10)</f>
        <v>5000</v>
      </c>
    </row>
    <row r="11" spans="1:15" ht="12.75">
      <c r="A11" s="165"/>
      <c r="B11" s="161"/>
      <c r="C11" s="161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4"/>
    </row>
    <row r="12" spans="1:15" ht="12.75">
      <c r="A12" s="483" t="s">
        <v>91</v>
      </c>
      <c r="B12" s="161" t="s">
        <v>74</v>
      </c>
      <c r="C12" s="161">
        <v>0</v>
      </c>
      <c r="D12" s="246">
        <f>D6+D9</f>
        <v>0</v>
      </c>
      <c r="E12" s="246">
        <f aca="true" t="shared" si="0" ref="E12:O12">E6+E9</f>
        <v>0</v>
      </c>
      <c r="F12" s="246">
        <f t="shared" si="0"/>
        <v>0</v>
      </c>
      <c r="G12" s="246">
        <f t="shared" si="0"/>
        <v>0</v>
      </c>
      <c r="H12" s="246">
        <f t="shared" si="0"/>
        <v>0</v>
      </c>
      <c r="I12" s="246">
        <f t="shared" si="0"/>
        <v>0</v>
      </c>
      <c r="J12" s="246">
        <f t="shared" si="0"/>
        <v>0</v>
      </c>
      <c r="K12" s="246">
        <f t="shared" si="0"/>
        <v>0</v>
      </c>
      <c r="L12" s="246">
        <f t="shared" si="0"/>
        <v>0</v>
      </c>
      <c r="M12" s="246">
        <f t="shared" si="0"/>
        <v>0</v>
      </c>
      <c r="N12" s="246">
        <f t="shared" si="0"/>
        <v>0</v>
      </c>
      <c r="O12" s="247">
        <f t="shared" si="0"/>
        <v>0</v>
      </c>
    </row>
    <row r="13" spans="1:15" ht="12.75">
      <c r="A13" s="484"/>
      <c r="B13" s="161" t="s">
        <v>75</v>
      </c>
      <c r="C13" s="161">
        <v>0</v>
      </c>
      <c r="D13" s="16">
        <f>SUM(Total!$B11:Total!B11)</f>
        <v>30000</v>
      </c>
      <c r="E13" s="16">
        <f>SUM(Total!$B11:Total!C11)</f>
        <v>30000</v>
      </c>
      <c r="F13" s="16">
        <f>SUM(Total!$B11:Total!D11)</f>
        <v>30000</v>
      </c>
      <c r="G13" s="16">
        <f>SUM(Total!$B11:Total!E11)</f>
        <v>30000</v>
      </c>
      <c r="H13" s="16">
        <f>SUM(Total!$B11:Total!F11)</f>
        <v>30000</v>
      </c>
      <c r="I13" s="16">
        <f>SUM(Total!$B11:Total!G11)</f>
        <v>30000</v>
      </c>
      <c r="J13" s="16">
        <f>SUM(Total!$B11:Total!H11)</f>
        <v>30000</v>
      </c>
      <c r="K13" s="16">
        <f>SUM(Total!$B11:Total!I11)</f>
        <v>30000</v>
      </c>
      <c r="L13" s="16">
        <f>SUM(Total!$B11:Total!J11)</f>
        <v>30000</v>
      </c>
      <c r="M13" s="16">
        <f>SUM(Total!$B11:Total!K11)</f>
        <v>30000</v>
      </c>
      <c r="N13" s="16">
        <f>SUM(Total!$B11:Total!L11)</f>
        <v>30000</v>
      </c>
      <c r="O13" s="164">
        <f>SUM(Total!$B11:Total!M11)</f>
        <v>30000</v>
      </c>
    </row>
    <row r="14" spans="1:15" ht="12.75">
      <c r="A14" s="165"/>
      <c r="B14" s="161"/>
      <c r="C14" s="161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4"/>
    </row>
    <row r="15" spans="1:21" ht="15.75" customHeight="1">
      <c r="A15" s="485" t="s">
        <v>76</v>
      </c>
      <c r="B15" s="161" t="s">
        <v>74</v>
      </c>
      <c r="C15" s="161">
        <v>0</v>
      </c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5"/>
      <c r="P15" s="166"/>
      <c r="Q15" s="166"/>
      <c r="R15" s="166"/>
      <c r="S15" s="166"/>
      <c r="T15" s="166"/>
      <c r="U15" s="166"/>
    </row>
    <row r="16" spans="1:21" ht="12.75">
      <c r="A16" s="486"/>
      <c r="B16" s="161" t="s">
        <v>75</v>
      </c>
      <c r="C16" s="161">
        <v>0</v>
      </c>
      <c r="D16" s="16" t="e">
        <f>SUM(Total!#REF!:Total!#REF!)</f>
        <v>#REF!</v>
      </c>
      <c r="E16" s="16" t="e">
        <f>SUM(Total!#REF!:Total!#REF!)</f>
        <v>#REF!</v>
      </c>
      <c r="F16" s="16" t="e">
        <f>SUM(Total!#REF!:Total!#REF!)</f>
        <v>#REF!</v>
      </c>
      <c r="G16" s="16" t="e">
        <f>SUM(Total!#REF!:Total!#REF!)</f>
        <v>#REF!</v>
      </c>
      <c r="H16" s="16" t="e">
        <f>SUM(Total!#REF!:Total!#REF!)</f>
        <v>#REF!</v>
      </c>
      <c r="I16" s="16" t="e">
        <f>SUM(Total!#REF!:Total!#REF!)</f>
        <v>#REF!</v>
      </c>
      <c r="J16" s="16" t="e">
        <f>SUM(Total!#REF!:Total!#REF!)</f>
        <v>#REF!</v>
      </c>
      <c r="K16" s="16" t="e">
        <f>SUM(Total!#REF!:Total!#REF!)</f>
        <v>#REF!</v>
      </c>
      <c r="L16" s="16" t="e">
        <f>SUM(Total!#REF!:Total!#REF!)</f>
        <v>#REF!</v>
      </c>
      <c r="M16" s="16" t="e">
        <f>SUM(Total!#REF!:Total!#REF!)</f>
        <v>#REF!</v>
      </c>
      <c r="N16" s="16" t="e">
        <f>SUM(Total!#REF!:Total!#REF!)</f>
        <v>#REF!</v>
      </c>
      <c r="O16" s="164" t="e">
        <f>SUM(Total!#REF!:Total!#REF!)</f>
        <v>#REF!</v>
      </c>
      <c r="P16" s="167"/>
      <c r="Q16" s="167"/>
      <c r="R16" s="167"/>
      <c r="S16" s="167"/>
      <c r="T16" s="167"/>
      <c r="U16" s="166"/>
    </row>
    <row r="17" spans="1:21" ht="12.75">
      <c r="A17" s="165"/>
      <c r="B17" s="161"/>
      <c r="C17" s="161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4"/>
      <c r="P17" s="167"/>
      <c r="Q17" s="167"/>
      <c r="R17" s="167"/>
      <c r="S17" s="167"/>
      <c r="T17" s="167"/>
      <c r="U17" s="166"/>
    </row>
    <row r="18" spans="1:21" ht="15.75" customHeight="1">
      <c r="A18" s="485" t="s">
        <v>84</v>
      </c>
      <c r="B18" s="161" t="s">
        <v>74</v>
      </c>
      <c r="C18" s="161">
        <v>0</v>
      </c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5"/>
      <c r="P18" s="166"/>
      <c r="Q18" s="166"/>
      <c r="R18" s="166"/>
      <c r="S18" s="166"/>
      <c r="T18" s="166"/>
      <c r="U18" s="21"/>
    </row>
    <row r="19" spans="1:21" ht="12.75">
      <c r="A19" s="486"/>
      <c r="B19" s="161" t="s">
        <v>75</v>
      </c>
      <c r="C19" s="161">
        <v>0</v>
      </c>
      <c r="D19" s="16">
        <f>SUM(Total!$B19:Total!B19)</f>
        <v>0</v>
      </c>
      <c r="E19" s="16">
        <f>SUM(Total!$B19:Total!C19)</f>
        <v>0</v>
      </c>
      <c r="F19" s="16">
        <f>SUM(Total!$B19:Total!D19)</f>
        <v>0</v>
      </c>
      <c r="G19" s="16">
        <f>SUM(Total!$B19:Total!E19)</f>
        <v>0</v>
      </c>
      <c r="H19" s="16">
        <f>SUM(Total!$B19:Total!F19)</f>
        <v>0</v>
      </c>
      <c r="I19" s="16">
        <f>SUM(Total!$B19:Total!G19)</f>
        <v>0</v>
      </c>
      <c r="J19" s="16">
        <f>SUM(Total!$B19:Total!H19)</f>
        <v>0</v>
      </c>
      <c r="K19" s="16">
        <f>SUM(Total!$B19:Total!I19)</f>
        <v>0</v>
      </c>
      <c r="L19" s="16">
        <f>SUM(Total!$B19:Total!J19)</f>
        <v>0</v>
      </c>
      <c r="M19" s="16">
        <f>SUM(Total!$B19:Total!K19)</f>
        <v>0</v>
      </c>
      <c r="N19" s="16">
        <f>SUM(Total!$B19:Total!L19)</f>
        <v>0</v>
      </c>
      <c r="O19" s="164">
        <f>SUM(Total!$B19:Total!M19)</f>
        <v>0</v>
      </c>
      <c r="P19" s="166"/>
      <c r="Q19" s="166"/>
      <c r="R19" s="166"/>
      <c r="S19" s="166"/>
      <c r="T19" s="166"/>
      <c r="U19" s="21"/>
    </row>
    <row r="20" spans="1:15" ht="12.75">
      <c r="A20" s="165"/>
      <c r="B20" s="161"/>
      <c r="C20" s="161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4"/>
    </row>
    <row r="21" spans="1:15" ht="15.75" customHeight="1">
      <c r="A21" s="485" t="s">
        <v>70</v>
      </c>
      <c r="B21" s="161" t="s">
        <v>74</v>
      </c>
      <c r="C21" s="161">
        <v>0</v>
      </c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5"/>
    </row>
    <row r="22" spans="1:15" ht="12.75">
      <c r="A22" s="486"/>
      <c r="B22" s="161" t="s">
        <v>75</v>
      </c>
      <c r="C22" s="161">
        <v>0</v>
      </c>
      <c r="D22" s="16">
        <f>SUM(Total!$B20:Total!B20)</f>
        <v>0</v>
      </c>
      <c r="E22" s="16">
        <f>SUM(Total!$B20:Total!C20)</f>
        <v>0</v>
      </c>
      <c r="F22" s="16">
        <f>SUM(Total!$B20:Total!D20)</f>
        <v>0</v>
      </c>
      <c r="G22" s="16">
        <f>SUM(Total!$B20:Total!E20)</f>
        <v>0</v>
      </c>
      <c r="H22" s="16">
        <f>SUM(Total!$B20:Total!F20)</f>
        <v>0</v>
      </c>
      <c r="I22" s="16">
        <f>SUM(Total!$B20:Total!G20)</f>
        <v>0</v>
      </c>
      <c r="J22" s="16">
        <f>SUM(Total!$B20:Total!H20)</f>
        <v>0</v>
      </c>
      <c r="K22" s="16">
        <f>SUM(Total!$B20:Total!I20)</f>
        <v>0</v>
      </c>
      <c r="L22" s="16">
        <f>SUM(Total!$B20:Total!J20)</f>
        <v>0</v>
      </c>
      <c r="M22" s="16">
        <f>SUM(Total!$B20:Total!K20)</f>
        <v>0</v>
      </c>
      <c r="N22" s="16">
        <f>SUM(Total!$B20:Total!L20)</f>
        <v>0</v>
      </c>
      <c r="O22" s="164">
        <f>SUM(Total!$B20:Total!M20)</f>
        <v>0</v>
      </c>
    </row>
    <row r="23" spans="1:15" ht="12.75">
      <c r="A23" s="165"/>
      <c r="B23" s="161"/>
      <c r="C23" s="161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4"/>
    </row>
    <row r="24" spans="1:15" ht="15.75">
      <c r="A24" s="160" t="s">
        <v>71</v>
      </c>
      <c r="B24" s="161"/>
      <c r="C24" s="16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4"/>
    </row>
    <row r="25" spans="1:15" ht="12.75">
      <c r="A25" s="481" t="s">
        <v>85</v>
      </c>
      <c r="B25" s="161" t="s">
        <v>74</v>
      </c>
      <c r="C25" s="161">
        <v>0</v>
      </c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5"/>
    </row>
    <row r="26" spans="1:15" ht="12.75">
      <c r="A26" s="482"/>
      <c r="B26" s="161" t="s">
        <v>75</v>
      </c>
      <c r="C26" s="161">
        <v>0</v>
      </c>
      <c r="D26" s="16" t="e">
        <f>SUM(Total!#REF!:Total!#REF!)</f>
        <v>#REF!</v>
      </c>
      <c r="E26" s="16" t="e">
        <f>SUM(Total!#REF!:Total!#REF!)</f>
        <v>#REF!</v>
      </c>
      <c r="F26" s="16" t="e">
        <f>SUM(Total!#REF!:Total!#REF!)</f>
        <v>#REF!</v>
      </c>
      <c r="G26" s="16" t="e">
        <f>SUM(Total!#REF!:Total!#REF!)</f>
        <v>#REF!</v>
      </c>
      <c r="H26" s="16" t="e">
        <f>SUM(Total!#REF!:Total!#REF!)</f>
        <v>#REF!</v>
      </c>
      <c r="I26" s="16" t="e">
        <f>SUM(Total!#REF!:Total!#REF!)</f>
        <v>#REF!</v>
      </c>
      <c r="J26" s="16" t="e">
        <f>SUM(Total!#REF!:Total!#REF!)</f>
        <v>#REF!</v>
      </c>
      <c r="K26" s="16" t="e">
        <f>SUM(Total!#REF!:Total!#REF!)</f>
        <v>#REF!</v>
      </c>
      <c r="L26" s="16" t="e">
        <f>SUM(Total!#REF!:Total!#REF!)</f>
        <v>#REF!</v>
      </c>
      <c r="M26" s="16" t="e">
        <f>SUM(Total!#REF!:Total!#REF!)</f>
        <v>#REF!</v>
      </c>
      <c r="N26" s="16" t="e">
        <f>SUM(Total!#REF!:Total!#REF!)</f>
        <v>#REF!</v>
      </c>
      <c r="O26" s="164" t="e">
        <f>SUM(Total!#REF!:Total!#REF!)</f>
        <v>#REF!</v>
      </c>
    </row>
    <row r="27" spans="1:15" ht="12.75">
      <c r="A27" s="165"/>
      <c r="B27" s="161"/>
      <c r="C27" s="161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4"/>
    </row>
    <row r="28" spans="1:15" ht="12.75">
      <c r="A28" s="481" t="s">
        <v>86</v>
      </c>
      <c r="B28" s="161" t="s">
        <v>74</v>
      </c>
      <c r="C28" s="161">
        <v>0</v>
      </c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5"/>
    </row>
    <row r="29" spans="1:15" ht="12.75">
      <c r="A29" s="482"/>
      <c r="B29" s="161" t="s">
        <v>75</v>
      </c>
      <c r="C29" s="161">
        <v>0</v>
      </c>
      <c r="D29" s="16" t="e">
        <f>SUM(Total!#REF!:Total!#REF!)</f>
        <v>#REF!</v>
      </c>
      <c r="E29" s="16" t="e">
        <f>SUM(Total!#REF!:Total!#REF!)</f>
        <v>#REF!</v>
      </c>
      <c r="F29" s="16" t="e">
        <f>SUM(Total!#REF!:Total!#REF!)</f>
        <v>#REF!</v>
      </c>
      <c r="G29" s="16" t="e">
        <f>SUM(Total!#REF!:Total!#REF!)</f>
        <v>#REF!</v>
      </c>
      <c r="H29" s="16" t="e">
        <f>SUM(Total!#REF!:Total!#REF!)</f>
        <v>#REF!</v>
      </c>
      <c r="I29" s="16" t="e">
        <f>SUM(Total!#REF!:Total!#REF!)</f>
        <v>#REF!</v>
      </c>
      <c r="J29" s="16" t="e">
        <f>SUM(Total!#REF!:Total!#REF!)</f>
        <v>#REF!</v>
      </c>
      <c r="K29" s="16" t="e">
        <f>SUM(Total!#REF!:Total!#REF!)</f>
        <v>#REF!</v>
      </c>
      <c r="L29" s="16" t="e">
        <f>SUM(Total!#REF!:Total!#REF!)</f>
        <v>#REF!</v>
      </c>
      <c r="M29" s="16" t="e">
        <f>SUM(Total!#REF!:Total!#REF!)</f>
        <v>#REF!</v>
      </c>
      <c r="N29" s="16" t="e">
        <f>SUM(Total!#REF!:Total!#REF!)</f>
        <v>#REF!</v>
      </c>
      <c r="O29" s="164" t="e">
        <f>SUM(Total!#REF!:Total!#REF!)</f>
        <v>#REF!</v>
      </c>
    </row>
    <row r="30" spans="1:15" ht="12.75">
      <c r="A30" s="165"/>
      <c r="B30" s="161"/>
      <c r="C30" s="161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4"/>
    </row>
    <row r="31" spans="1:15" ht="12.75">
      <c r="A31" s="488" t="s">
        <v>83</v>
      </c>
      <c r="B31" s="161" t="s">
        <v>74</v>
      </c>
      <c r="C31" s="161">
        <v>0</v>
      </c>
      <c r="D31" s="248">
        <f>D25+D28</f>
        <v>0</v>
      </c>
      <c r="E31" s="248">
        <f aca="true" t="shared" si="1" ref="E31:O31">E25+E28</f>
        <v>0</v>
      </c>
      <c r="F31" s="248">
        <f t="shared" si="1"/>
        <v>0</v>
      </c>
      <c r="G31" s="248">
        <f t="shared" si="1"/>
        <v>0</v>
      </c>
      <c r="H31" s="248">
        <f t="shared" si="1"/>
        <v>0</v>
      </c>
      <c r="I31" s="248">
        <f t="shared" si="1"/>
        <v>0</v>
      </c>
      <c r="J31" s="248">
        <f t="shared" si="1"/>
        <v>0</v>
      </c>
      <c r="K31" s="248">
        <f t="shared" si="1"/>
        <v>0</v>
      </c>
      <c r="L31" s="248">
        <f t="shared" si="1"/>
        <v>0</v>
      </c>
      <c r="M31" s="248">
        <f t="shared" si="1"/>
        <v>0</v>
      </c>
      <c r="N31" s="248">
        <f t="shared" si="1"/>
        <v>0</v>
      </c>
      <c r="O31" s="249">
        <f t="shared" si="1"/>
        <v>0</v>
      </c>
    </row>
    <row r="32" spans="1:15" ht="12.75">
      <c r="A32" s="489"/>
      <c r="B32" s="161" t="s">
        <v>75</v>
      </c>
      <c r="C32" s="161">
        <v>0</v>
      </c>
      <c r="D32" s="16" t="e">
        <f>SUM(Total!#REF!:Total!#REF!)</f>
        <v>#REF!</v>
      </c>
      <c r="E32" s="16" t="e">
        <f>SUM(Total!#REF!:Total!#REF!)</f>
        <v>#REF!</v>
      </c>
      <c r="F32" s="16" t="e">
        <f>SUM(Total!#REF!:Total!#REF!)</f>
        <v>#REF!</v>
      </c>
      <c r="G32" s="16" t="e">
        <f>SUM(Total!#REF!:Total!#REF!)</f>
        <v>#REF!</v>
      </c>
      <c r="H32" s="16" t="e">
        <f>SUM(Total!#REF!:Total!#REF!)</f>
        <v>#REF!</v>
      </c>
      <c r="I32" s="16" t="e">
        <f>SUM(Total!#REF!:Total!#REF!)</f>
        <v>#REF!</v>
      </c>
      <c r="J32" s="16" t="e">
        <f>SUM(Total!#REF!:Total!#REF!)</f>
        <v>#REF!</v>
      </c>
      <c r="K32" s="16" t="e">
        <f>SUM(Total!#REF!:Total!#REF!)</f>
        <v>#REF!</v>
      </c>
      <c r="L32" s="16" t="e">
        <f>SUM(Total!#REF!:Total!#REF!)</f>
        <v>#REF!</v>
      </c>
      <c r="M32" s="16" t="e">
        <f>SUM(Total!#REF!:Total!#REF!)</f>
        <v>#REF!</v>
      </c>
      <c r="N32" s="16" t="e">
        <f>SUM(Total!#REF!:Total!#REF!)</f>
        <v>#REF!</v>
      </c>
      <c r="O32" s="164" t="e">
        <f>SUM(Total!#REF!:Total!#REF!)</f>
        <v>#REF!</v>
      </c>
    </row>
    <row r="33" spans="1:15" ht="12.75">
      <c r="A33" s="165"/>
      <c r="B33" s="161"/>
      <c r="C33" s="161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4"/>
    </row>
    <row r="34" spans="1:15" ht="15.75" customHeight="1">
      <c r="A34" s="485" t="s">
        <v>77</v>
      </c>
      <c r="B34" s="161" t="s">
        <v>74</v>
      </c>
      <c r="C34" s="161">
        <v>0</v>
      </c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5"/>
    </row>
    <row r="35" spans="1:15" ht="12.75">
      <c r="A35" s="486"/>
      <c r="B35" s="161" t="s">
        <v>75</v>
      </c>
      <c r="C35" s="161">
        <v>0</v>
      </c>
      <c r="D35" s="16" t="e">
        <f>SUM(Total!#REF!:Total!#REF!)</f>
        <v>#REF!</v>
      </c>
      <c r="E35" s="16" t="e">
        <f>SUM(Total!#REF!:Total!#REF!)</f>
        <v>#REF!</v>
      </c>
      <c r="F35" s="16" t="e">
        <f>SUM(Total!#REF!:Total!#REF!)</f>
        <v>#REF!</v>
      </c>
      <c r="G35" s="16" t="e">
        <f>SUM(Total!#REF!:Total!#REF!)</f>
        <v>#REF!</v>
      </c>
      <c r="H35" s="16" t="e">
        <f>SUM(Total!#REF!:Total!#REF!)</f>
        <v>#REF!</v>
      </c>
      <c r="I35" s="16" t="e">
        <f>SUM(Total!#REF!:Total!#REF!)</f>
        <v>#REF!</v>
      </c>
      <c r="J35" s="16" t="e">
        <f>SUM(Total!#REF!:Total!#REF!)</f>
        <v>#REF!</v>
      </c>
      <c r="K35" s="16" t="e">
        <f>SUM(Total!#REF!:Total!#REF!)</f>
        <v>#REF!</v>
      </c>
      <c r="L35" s="16" t="e">
        <f>SUM(Total!#REF!:Total!#REF!)</f>
        <v>#REF!</v>
      </c>
      <c r="M35" s="16" t="e">
        <f>SUM(Total!#REF!:Total!#REF!)</f>
        <v>#REF!</v>
      </c>
      <c r="N35" s="16" t="e">
        <f>SUM(Total!#REF!:Total!#REF!)</f>
        <v>#REF!</v>
      </c>
      <c r="O35" s="164" t="e">
        <f>SUM(Total!#REF!:Total!#REF!)</f>
        <v>#REF!</v>
      </c>
    </row>
    <row r="36" spans="1:15" ht="12.75">
      <c r="A36" s="165"/>
      <c r="B36" s="161"/>
      <c r="C36" s="161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4"/>
    </row>
    <row r="37" spans="1:15" ht="15.75" customHeight="1">
      <c r="A37" s="485" t="s">
        <v>78</v>
      </c>
      <c r="B37" s="161" t="s">
        <v>74</v>
      </c>
      <c r="C37" s="161">
        <v>0</v>
      </c>
      <c r="D37" s="16">
        <f>D15+D18+D21+D31+D34</f>
        <v>0</v>
      </c>
      <c r="E37" s="16">
        <f aca="true" t="shared" si="2" ref="E37:N37">E15+E18+E21+E31+E34</f>
        <v>0</v>
      </c>
      <c r="F37" s="16">
        <f t="shared" si="2"/>
        <v>0</v>
      </c>
      <c r="G37" s="16">
        <f t="shared" si="2"/>
        <v>0</v>
      </c>
      <c r="H37" s="16">
        <f t="shared" si="2"/>
        <v>0</v>
      </c>
      <c r="I37" s="16">
        <f t="shared" si="2"/>
        <v>0</v>
      </c>
      <c r="J37" s="16">
        <f t="shared" si="2"/>
        <v>0</v>
      </c>
      <c r="K37" s="16">
        <f t="shared" si="2"/>
        <v>0</v>
      </c>
      <c r="L37" s="16">
        <f t="shared" si="2"/>
        <v>0</v>
      </c>
      <c r="M37" s="16">
        <f t="shared" si="2"/>
        <v>0</v>
      </c>
      <c r="N37" s="16">
        <f t="shared" si="2"/>
        <v>0</v>
      </c>
      <c r="O37" s="164">
        <f>O15+O18+O21+O31+O34</f>
        <v>0</v>
      </c>
    </row>
    <row r="38" spans="1:15" ht="12.75">
      <c r="A38" s="486"/>
      <c r="B38" s="161" t="s">
        <v>75</v>
      </c>
      <c r="C38" s="161">
        <v>0</v>
      </c>
      <c r="D38" s="16">
        <f>SUM(Total!$B38:Total!B38)</f>
        <v>0</v>
      </c>
      <c r="E38" s="16">
        <f>SUM(Total!$B38:Total!C38)</f>
        <v>0</v>
      </c>
      <c r="F38" s="16">
        <f>SUM(Total!$B38:Total!D38)</f>
        <v>0</v>
      </c>
      <c r="G38" s="16">
        <f>SUM(Total!$B38:Total!E38)</f>
        <v>0</v>
      </c>
      <c r="H38" s="16">
        <f>SUM(Total!$B38:Total!F38)</f>
        <v>0</v>
      </c>
      <c r="I38" s="16">
        <f>SUM(Total!$B38:Total!G38)</f>
        <v>0</v>
      </c>
      <c r="J38" s="16">
        <f>SUM(Total!$B38:Total!H38)</f>
        <v>0</v>
      </c>
      <c r="K38" s="16">
        <f>SUM(Total!$B38:Total!I38)</f>
        <v>0</v>
      </c>
      <c r="L38" s="16">
        <f>SUM(Total!$B38:Total!J38)</f>
        <v>0</v>
      </c>
      <c r="M38" s="16">
        <f>SUM(Total!$B38:Total!K38)</f>
        <v>0</v>
      </c>
      <c r="N38" s="16">
        <f>SUM(Total!$B38:Total!L38)</f>
        <v>0</v>
      </c>
      <c r="O38" s="164">
        <f>SUM(Total!$B38:Total!M38)</f>
        <v>0</v>
      </c>
    </row>
    <row r="39" spans="1:15" ht="12.75">
      <c r="A39" s="165"/>
      <c r="B39" s="161"/>
      <c r="C39" s="161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4"/>
    </row>
    <row r="40" spans="1:15" ht="15.75" customHeight="1">
      <c r="A40" s="485" t="s">
        <v>79</v>
      </c>
      <c r="B40" s="161" t="s">
        <v>74</v>
      </c>
      <c r="C40" s="161">
        <v>0</v>
      </c>
      <c r="D40" s="16">
        <f aca="true" t="shared" si="3" ref="D40:O40">D12+D37</f>
        <v>0</v>
      </c>
      <c r="E40" s="16">
        <f t="shared" si="3"/>
        <v>0</v>
      </c>
      <c r="F40" s="16">
        <f t="shared" si="3"/>
        <v>0</v>
      </c>
      <c r="G40" s="16">
        <f t="shared" si="3"/>
        <v>0</v>
      </c>
      <c r="H40" s="16">
        <f t="shared" si="3"/>
        <v>0</v>
      </c>
      <c r="I40" s="16">
        <f t="shared" si="3"/>
        <v>0</v>
      </c>
      <c r="J40" s="16">
        <f t="shared" si="3"/>
        <v>0</v>
      </c>
      <c r="K40" s="16">
        <f t="shared" si="3"/>
        <v>0</v>
      </c>
      <c r="L40" s="16">
        <f t="shared" si="3"/>
        <v>0</v>
      </c>
      <c r="M40" s="16">
        <f t="shared" si="3"/>
        <v>0</v>
      </c>
      <c r="N40" s="16">
        <f t="shared" si="3"/>
        <v>0</v>
      </c>
      <c r="O40" s="164">
        <f t="shared" si="3"/>
        <v>0</v>
      </c>
    </row>
    <row r="41" spans="1:15" ht="12.75">
      <c r="A41" s="486"/>
      <c r="B41" s="161" t="s">
        <v>75</v>
      </c>
      <c r="C41" s="161">
        <v>0</v>
      </c>
      <c r="D41" s="16">
        <f>SUM(Total!$B40:Total!B40)</f>
        <v>30000</v>
      </c>
      <c r="E41" s="16">
        <f>SUM(Total!$B40:Total!C40)</f>
        <v>30000</v>
      </c>
      <c r="F41" s="16">
        <f>SUM(Total!$B40:Total!D40)</f>
        <v>30000</v>
      </c>
      <c r="G41" s="16">
        <f>SUM(Total!$B40:Total!E40)</f>
        <v>30000</v>
      </c>
      <c r="H41" s="16">
        <f>SUM(Total!$B40:Total!F40)</f>
        <v>30000</v>
      </c>
      <c r="I41" s="16">
        <f>SUM(Total!$B40:Total!G40)</f>
        <v>30000</v>
      </c>
      <c r="J41" s="16">
        <f>SUM(Total!$B40:Total!H40)</f>
        <v>30000</v>
      </c>
      <c r="K41" s="16">
        <f>SUM(Total!$B40:Total!I40)</f>
        <v>30000</v>
      </c>
      <c r="L41" s="16">
        <f>SUM(Total!$B40:Total!J40)</f>
        <v>30000</v>
      </c>
      <c r="M41" s="16">
        <f>SUM(Total!$B40:Total!K40)</f>
        <v>30000</v>
      </c>
      <c r="N41" s="16">
        <f>SUM(Total!$B40:Total!L40)</f>
        <v>30000</v>
      </c>
      <c r="O41" s="164">
        <f>SUM(Total!$B40:Total!M40)</f>
        <v>30000</v>
      </c>
    </row>
    <row r="42" spans="1:15" ht="12.75">
      <c r="A42" s="165"/>
      <c r="B42" s="161"/>
      <c r="C42" s="161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4"/>
    </row>
    <row r="43" spans="1:15" ht="15.75" customHeight="1">
      <c r="A43" s="485" t="s">
        <v>72</v>
      </c>
      <c r="B43" s="161" t="s">
        <v>74</v>
      </c>
      <c r="C43" s="161">
        <v>0</v>
      </c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5"/>
    </row>
    <row r="44" spans="1:15" ht="12.75">
      <c r="A44" s="486"/>
      <c r="B44" s="161" t="s">
        <v>75</v>
      </c>
      <c r="C44" s="161">
        <v>0</v>
      </c>
      <c r="D44" s="16">
        <f>SUM(Total!$B42:Total!B42)+SUM(Total!$B46:Total!B46)</f>
        <v>168</v>
      </c>
      <c r="E44" s="16">
        <f>SUM(Total!$B42:Total!C42)+SUM(Total!$B46:Total!C46)</f>
        <v>168</v>
      </c>
      <c r="F44" s="16">
        <f>SUM(Total!$B42:Total!D42)+SUM(Total!$B46:Total!D46)</f>
        <v>168</v>
      </c>
      <c r="G44" s="16">
        <f>SUM(Total!$B42:Total!E42)+SUM(Total!$B46:Total!E46)</f>
        <v>168</v>
      </c>
      <c r="H44" s="16">
        <f>SUM(Total!$B42:Total!F42)+SUM(Total!$B46:Total!F46)</f>
        <v>168</v>
      </c>
      <c r="I44" s="16">
        <f>SUM(Total!$B42:Total!G42)+SUM(Total!$B46:Total!G46)</f>
        <v>168</v>
      </c>
      <c r="J44" s="16">
        <f>SUM(Total!$B42:Total!H42)+SUM(Total!$B46:Total!H46)</f>
        <v>168</v>
      </c>
      <c r="K44" s="16">
        <f>SUM(Total!$B42:Total!I42)+SUM(Total!$B46:Total!I46)</f>
        <v>168</v>
      </c>
      <c r="L44" s="16">
        <f>SUM(Total!$B42:Total!J42)+SUM(Total!$B46:Total!J46)</f>
        <v>168</v>
      </c>
      <c r="M44" s="16">
        <f>SUM(Total!$B42:Total!K42)+SUM(Total!$B46:Total!K46)</f>
        <v>168</v>
      </c>
      <c r="N44" s="16">
        <f>SUM(Total!$B42:Total!L42)+SUM(Total!$B46:Total!L46)</f>
        <v>168</v>
      </c>
      <c r="O44" s="164">
        <f>SUM(Total!$B42:Total!M42)+SUM(Total!$B46:Total!M46)</f>
        <v>168</v>
      </c>
    </row>
    <row r="45" spans="1:15" ht="12.75">
      <c r="A45" s="165"/>
      <c r="B45" s="161"/>
      <c r="C45" s="161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4"/>
    </row>
    <row r="46" spans="1:15" s="10" customFormat="1" ht="15.75" customHeight="1">
      <c r="A46" s="485" t="s">
        <v>73</v>
      </c>
      <c r="B46" s="161" t="s">
        <v>74</v>
      </c>
      <c r="C46" s="161">
        <v>0</v>
      </c>
      <c r="D46" s="16">
        <f>D40+D43</f>
        <v>0</v>
      </c>
      <c r="E46" s="16">
        <f aca="true" t="shared" si="4" ref="E46:O46">E40+E43</f>
        <v>0</v>
      </c>
      <c r="F46" s="16">
        <f t="shared" si="4"/>
        <v>0</v>
      </c>
      <c r="G46" s="16">
        <f t="shared" si="4"/>
        <v>0</v>
      </c>
      <c r="H46" s="16">
        <f t="shared" si="4"/>
        <v>0</v>
      </c>
      <c r="I46" s="16">
        <f t="shared" si="4"/>
        <v>0</v>
      </c>
      <c r="J46" s="16">
        <f t="shared" si="4"/>
        <v>0</v>
      </c>
      <c r="K46" s="16">
        <f t="shared" si="4"/>
        <v>0</v>
      </c>
      <c r="L46" s="16">
        <f t="shared" si="4"/>
        <v>0</v>
      </c>
      <c r="M46" s="16">
        <f t="shared" si="4"/>
        <v>0</v>
      </c>
      <c r="N46" s="16">
        <f t="shared" si="4"/>
        <v>0</v>
      </c>
      <c r="O46" s="164">
        <f t="shared" si="4"/>
        <v>0</v>
      </c>
    </row>
    <row r="47" spans="1:15" s="10" customFormat="1" ht="16.5" thickBot="1">
      <c r="A47" s="487"/>
      <c r="B47" s="168" t="s">
        <v>75</v>
      </c>
      <c r="C47" s="169">
        <v>0</v>
      </c>
      <c r="D47" s="169">
        <f>SUM(Total!$B48:Total!B48)</f>
        <v>30168</v>
      </c>
      <c r="E47" s="169">
        <f>SUM(Total!$B48:Total!C48)</f>
        <v>30168</v>
      </c>
      <c r="F47" s="169">
        <f>SUM(Total!$B48:Total!D48)</f>
        <v>30168</v>
      </c>
      <c r="G47" s="169">
        <f>SUM(Total!$B48:Total!E48)</f>
        <v>30168</v>
      </c>
      <c r="H47" s="169">
        <f>SUM(Total!$B48:Total!F48)</f>
        <v>30168</v>
      </c>
      <c r="I47" s="169">
        <f>SUM(Total!$B48:Total!G48)</f>
        <v>30168</v>
      </c>
      <c r="J47" s="169">
        <f>SUM(Total!$B48:Total!H48)</f>
        <v>30168</v>
      </c>
      <c r="K47" s="169">
        <f>SUM(Total!$B48:Total!I48)</f>
        <v>30168</v>
      </c>
      <c r="L47" s="169">
        <f>SUM(Total!$B48:Total!J48)</f>
        <v>30168</v>
      </c>
      <c r="M47" s="169">
        <f>SUM(Total!$B48:Total!K48)</f>
        <v>30168</v>
      </c>
      <c r="N47" s="169">
        <f>SUM(Total!$B48:Total!L48)</f>
        <v>30168</v>
      </c>
      <c r="O47" s="170">
        <f>SUM(Total!$B48:Total!M48)</f>
        <v>30168</v>
      </c>
    </row>
    <row r="48" spans="1:11" ht="12.75">
      <c r="A48" s="12"/>
      <c r="B48" s="167"/>
      <c r="C48" s="167"/>
      <c r="D48" s="167"/>
      <c r="E48" s="167"/>
      <c r="F48" s="167"/>
      <c r="G48" s="167"/>
      <c r="H48" s="167"/>
      <c r="I48" s="166"/>
      <c r="J48" s="166"/>
      <c r="K48" s="166"/>
    </row>
    <row r="49" spans="1:11" ht="12.75">
      <c r="A49" s="12"/>
      <c r="B49" s="167"/>
      <c r="C49" s="167"/>
      <c r="D49" s="167"/>
      <c r="E49" s="167"/>
      <c r="F49" s="167"/>
      <c r="G49" s="167"/>
      <c r="H49" s="167"/>
      <c r="I49" s="167"/>
      <c r="J49" s="167"/>
      <c r="K49" s="167"/>
    </row>
    <row r="50" spans="2:11" ht="12.75">
      <c r="B50" s="167"/>
      <c r="C50" s="167"/>
      <c r="D50" s="167"/>
      <c r="E50" s="167"/>
      <c r="F50" s="167"/>
      <c r="G50" s="167"/>
      <c r="H50" s="167"/>
      <c r="I50" s="167"/>
      <c r="J50" s="167"/>
      <c r="K50" s="167"/>
    </row>
    <row r="51" spans="2:11" ht="12.75">
      <c r="B51" s="167"/>
      <c r="C51" s="167"/>
      <c r="D51" s="166"/>
      <c r="E51" s="166"/>
      <c r="F51" s="166"/>
      <c r="G51" s="166"/>
      <c r="H51" s="166"/>
      <c r="I51" s="166"/>
      <c r="J51" s="166"/>
      <c r="K51" s="166"/>
    </row>
    <row r="52" spans="2:11" ht="12.75">
      <c r="B52" s="167"/>
      <c r="C52" s="167"/>
      <c r="D52" s="167"/>
      <c r="E52" s="167"/>
      <c r="F52" s="167"/>
      <c r="G52" s="167"/>
      <c r="H52" s="167"/>
      <c r="I52" s="167"/>
      <c r="J52" s="167"/>
      <c r="K52" s="167"/>
    </row>
    <row r="53" spans="2:11" ht="12.75">
      <c r="B53" s="167"/>
      <c r="C53" s="167"/>
      <c r="D53" s="167"/>
      <c r="E53" s="167"/>
      <c r="F53" s="167"/>
      <c r="G53" s="167"/>
      <c r="H53" s="167"/>
      <c r="I53" s="167"/>
      <c r="J53" s="167"/>
      <c r="K53" s="167"/>
    </row>
    <row r="54" spans="2:11" ht="12.75">
      <c r="B54" s="167"/>
      <c r="C54" s="167"/>
      <c r="D54" s="166"/>
      <c r="E54" s="166"/>
      <c r="F54" s="166"/>
      <c r="G54" s="166"/>
      <c r="H54" s="166"/>
      <c r="I54" s="166"/>
      <c r="J54" s="166"/>
      <c r="K54" s="166"/>
    </row>
    <row r="55" spans="2:11" ht="12.75">
      <c r="B55" s="167"/>
      <c r="C55" s="167"/>
      <c r="D55" s="166"/>
      <c r="E55" s="166"/>
      <c r="F55" s="166"/>
      <c r="G55" s="166"/>
      <c r="H55" s="166"/>
      <c r="I55" s="166"/>
      <c r="J55" s="166"/>
      <c r="K55" s="166"/>
    </row>
    <row r="56" spans="2:11" ht="12.75">
      <c r="B56" s="167"/>
      <c r="C56" s="167"/>
      <c r="D56" s="166"/>
      <c r="E56" s="166"/>
      <c r="F56" s="166"/>
      <c r="G56" s="166"/>
      <c r="H56" s="166"/>
      <c r="I56" s="166"/>
      <c r="J56" s="166"/>
      <c r="K56" s="166"/>
    </row>
    <row r="57" spans="2:11" ht="12.75">
      <c r="B57" s="167"/>
      <c r="C57" s="167"/>
      <c r="D57" s="167"/>
      <c r="E57" s="167"/>
      <c r="F57" s="167"/>
      <c r="G57" s="167"/>
      <c r="H57" s="167"/>
      <c r="I57" s="167"/>
      <c r="J57" s="167"/>
      <c r="K57" s="167"/>
    </row>
    <row r="58" spans="2:11" ht="12.75">
      <c r="B58" s="167"/>
      <c r="C58" s="167"/>
      <c r="D58" s="166"/>
      <c r="E58" s="166"/>
      <c r="F58" s="166"/>
      <c r="G58" s="166"/>
      <c r="H58" s="166"/>
      <c r="I58" s="166"/>
      <c r="J58" s="166"/>
      <c r="K58" s="166"/>
    </row>
    <row r="59" spans="2:11" ht="12.75">
      <c r="B59" s="167"/>
      <c r="C59" s="167"/>
      <c r="D59" s="167"/>
      <c r="E59" s="167"/>
      <c r="F59" s="167"/>
      <c r="G59" s="167"/>
      <c r="H59" s="167"/>
      <c r="I59" s="167"/>
      <c r="J59" s="167"/>
      <c r="K59" s="167"/>
    </row>
    <row r="60" spans="2:11" ht="12.75">
      <c r="B60" s="167"/>
      <c r="C60" s="167"/>
      <c r="D60" s="166"/>
      <c r="E60" s="166"/>
      <c r="F60" s="166"/>
      <c r="G60" s="166"/>
      <c r="H60" s="166"/>
      <c r="I60" s="166"/>
      <c r="J60" s="166"/>
      <c r="K60" s="166"/>
    </row>
    <row r="61" spans="2:11" ht="12.75">
      <c r="B61" s="167"/>
      <c r="C61" s="167"/>
      <c r="D61" s="167"/>
      <c r="E61" s="167"/>
      <c r="F61" s="167"/>
      <c r="G61" s="167"/>
      <c r="H61" s="167"/>
      <c r="I61" s="167"/>
      <c r="J61" s="167"/>
      <c r="K61" s="167"/>
    </row>
    <row r="62" spans="2:11" ht="12.75">
      <c r="B62" s="167"/>
      <c r="C62" s="167"/>
      <c r="D62" s="167"/>
      <c r="E62" s="167"/>
      <c r="F62" s="167"/>
      <c r="G62" s="167"/>
      <c r="H62" s="167"/>
      <c r="I62" s="167"/>
      <c r="J62" s="167"/>
      <c r="K62" s="167"/>
    </row>
    <row r="63" spans="2:11" ht="12.75">
      <c r="B63" s="167"/>
      <c r="C63" s="167"/>
      <c r="D63" s="167"/>
      <c r="E63" s="167"/>
      <c r="F63" s="167"/>
      <c r="G63" s="167"/>
      <c r="H63" s="167"/>
      <c r="I63" s="167"/>
      <c r="J63" s="167"/>
      <c r="K63" s="167"/>
    </row>
    <row r="64" spans="2:11" ht="12.75">
      <c r="B64" s="167"/>
      <c r="C64" s="167"/>
      <c r="D64" s="167"/>
      <c r="E64" s="167"/>
      <c r="F64" s="167"/>
      <c r="G64" s="167"/>
      <c r="H64" s="167"/>
      <c r="I64" s="167"/>
      <c r="J64" s="167"/>
      <c r="K64" s="167"/>
    </row>
    <row r="65" spans="2:11" ht="12.75">
      <c r="B65" s="167"/>
      <c r="C65" s="167"/>
      <c r="D65" s="167"/>
      <c r="E65" s="167"/>
      <c r="F65" s="167"/>
      <c r="G65" s="167"/>
      <c r="H65" s="167"/>
      <c r="I65" s="167"/>
      <c r="J65" s="167"/>
      <c r="K65" s="167"/>
    </row>
    <row r="66" spans="2:11" ht="12.75">
      <c r="B66" s="167"/>
      <c r="C66" s="167"/>
      <c r="D66" s="167"/>
      <c r="E66" s="167"/>
      <c r="F66" s="167"/>
      <c r="G66" s="167"/>
      <c r="H66" s="167"/>
      <c r="I66" s="167"/>
      <c r="J66" s="167"/>
      <c r="K66" s="167"/>
    </row>
    <row r="67" spans="2:11" ht="12.75">
      <c r="B67" s="167"/>
      <c r="C67" s="167"/>
      <c r="D67" s="167"/>
      <c r="E67" s="167"/>
      <c r="F67" s="167"/>
      <c r="G67" s="167"/>
      <c r="H67" s="167"/>
      <c r="I67" s="167"/>
      <c r="J67" s="167"/>
      <c r="K67" s="167"/>
    </row>
    <row r="68" spans="2:11" ht="12.75">
      <c r="B68" s="167"/>
      <c r="C68" s="167"/>
      <c r="D68" s="167"/>
      <c r="E68" s="167"/>
      <c r="F68" s="167"/>
      <c r="G68" s="167"/>
      <c r="H68" s="167"/>
      <c r="I68" s="167"/>
      <c r="J68" s="167"/>
      <c r="K68" s="167"/>
    </row>
    <row r="69" spans="2:11" ht="12.75">
      <c r="B69" s="167"/>
      <c r="C69" s="167"/>
      <c r="D69" s="167"/>
      <c r="E69" s="167"/>
      <c r="F69" s="167"/>
      <c r="G69" s="167"/>
      <c r="H69" s="167"/>
      <c r="I69" s="167"/>
      <c r="J69" s="167"/>
      <c r="K69" s="167"/>
    </row>
    <row r="70" spans="2:11" ht="12.75">
      <c r="B70" s="167"/>
      <c r="C70" s="167"/>
      <c r="D70" s="167"/>
      <c r="E70" s="167"/>
      <c r="F70" s="167"/>
      <c r="G70" s="167"/>
      <c r="H70" s="167"/>
      <c r="I70" s="167"/>
      <c r="J70" s="167"/>
      <c r="K70" s="167"/>
    </row>
    <row r="71" spans="2:11" ht="12.75">
      <c r="B71" s="167"/>
      <c r="C71" s="167"/>
      <c r="D71" s="167"/>
      <c r="E71" s="167"/>
      <c r="F71" s="167"/>
      <c r="G71" s="167"/>
      <c r="H71" s="167"/>
      <c r="I71" s="167"/>
      <c r="J71" s="167"/>
      <c r="K71" s="167"/>
    </row>
    <row r="72" spans="2:11" ht="12.75">
      <c r="B72" s="167"/>
      <c r="C72" s="167"/>
      <c r="D72" s="167"/>
      <c r="E72" s="167"/>
      <c r="F72" s="167"/>
      <c r="G72" s="167"/>
      <c r="H72" s="167"/>
      <c r="I72" s="167"/>
      <c r="J72" s="167"/>
      <c r="K72" s="167"/>
    </row>
    <row r="73" spans="2:11" ht="12.75">
      <c r="B73" s="167"/>
      <c r="C73" s="167"/>
      <c r="D73" s="167"/>
      <c r="E73" s="167"/>
      <c r="F73" s="167"/>
      <c r="G73" s="167"/>
      <c r="H73" s="167"/>
      <c r="I73" s="167"/>
      <c r="J73" s="167"/>
      <c r="K73" s="167"/>
    </row>
    <row r="74" spans="2:11" ht="12.75">
      <c r="B74" s="167"/>
      <c r="C74" s="167"/>
      <c r="D74" s="166"/>
      <c r="E74" s="166"/>
      <c r="F74" s="166"/>
      <c r="G74" s="166"/>
      <c r="H74" s="166"/>
      <c r="I74" s="166"/>
      <c r="J74" s="166"/>
      <c r="K74" s="166"/>
    </row>
    <row r="75" spans="2:11" ht="12.75">
      <c r="B75" s="167"/>
      <c r="C75" s="167"/>
      <c r="D75" s="166"/>
      <c r="E75" s="166"/>
      <c r="F75" s="166"/>
      <c r="G75" s="166"/>
      <c r="H75" s="166"/>
      <c r="I75" s="166"/>
      <c r="J75" s="166"/>
      <c r="K75" s="166"/>
    </row>
    <row r="76" spans="2:11" ht="12.75">
      <c r="B76" s="167"/>
      <c r="C76" s="167"/>
      <c r="D76" s="166"/>
      <c r="E76" s="166"/>
      <c r="F76" s="166"/>
      <c r="G76" s="166"/>
      <c r="H76" s="166"/>
      <c r="I76" s="166"/>
      <c r="J76" s="166"/>
      <c r="K76" s="166"/>
    </row>
    <row r="77" spans="2:11" ht="12.75">
      <c r="B77" s="167"/>
      <c r="C77" s="167"/>
      <c r="D77" s="166"/>
      <c r="E77" s="166"/>
      <c r="F77" s="166"/>
      <c r="G77" s="166"/>
      <c r="H77" s="166"/>
      <c r="I77" s="166"/>
      <c r="J77" s="166"/>
      <c r="K77" s="166"/>
    </row>
    <row r="78" spans="2:11" ht="12.75">
      <c r="B78" s="167"/>
      <c r="C78" s="167"/>
      <c r="D78" s="166"/>
      <c r="E78" s="166"/>
      <c r="F78" s="166"/>
      <c r="G78" s="166"/>
      <c r="H78" s="166"/>
      <c r="I78" s="166"/>
      <c r="J78" s="166"/>
      <c r="K78" s="166"/>
    </row>
    <row r="79" spans="2:11" ht="12.75">
      <c r="B79" s="167"/>
      <c r="C79" s="167"/>
      <c r="D79" s="166"/>
      <c r="E79" s="166"/>
      <c r="F79" s="166"/>
      <c r="G79" s="166"/>
      <c r="H79" s="166"/>
      <c r="I79" s="166"/>
      <c r="J79" s="166"/>
      <c r="K79" s="166"/>
    </row>
    <row r="80" spans="2:11" ht="12.75">
      <c r="B80" s="167"/>
      <c r="C80" s="167"/>
      <c r="D80" s="166"/>
      <c r="E80" s="166"/>
      <c r="F80" s="166"/>
      <c r="G80" s="166"/>
      <c r="H80" s="166"/>
      <c r="I80" s="166"/>
      <c r="J80" s="166"/>
      <c r="K80" s="166"/>
    </row>
    <row r="81" spans="2:11" ht="12.75">
      <c r="B81" s="167"/>
      <c r="C81" s="167"/>
      <c r="D81" s="166"/>
      <c r="E81" s="166"/>
      <c r="F81" s="166"/>
      <c r="G81" s="166"/>
      <c r="H81" s="166"/>
      <c r="I81" s="166"/>
      <c r="J81" s="166"/>
      <c r="K81" s="166"/>
    </row>
    <row r="82" spans="2:11" ht="12.75">
      <c r="B82" s="167"/>
      <c r="C82" s="167"/>
      <c r="D82" s="166"/>
      <c r="E82" s="166"/>
      <c r="F82" s="166"/>
      <c r="G82" s="166"/>
      <c r="H82" s="166"/>
      <c r="I82" s="166"/>
      <c r="J82" s="166"/>
      <c r="K82" s="166"/>
    </row>
  </sheetData>
  <sheetProtection sheet="1" objects="1" scenarios="1"/>
  <mergeCells count="14">
    <mergeCell ref="A43:A44"/>
    <mergeCell ref="A46:A47"/>
    <mergeCell ref="A15:A16"/>
    <mergeCell ref="A18:A19"/>
    <mergeCell ref="A21:A22"/>
    <mergeCell ref="A34:A35"/>
    <mergeCell ref="A37:A38"/>
    <mergeCell ref="A40:A41"/>
    <mergeCell ref="A31:A32"/>
    <mergeCell ref="A25:A26"/>
    <mergeCell ref="A28:A29"/>
    <mergeCell ref="A6:A7"/>
    <mergeCell ref="A9:A10"/>
    <mergeCell ref="A12:A13"/>
  </mergeCells>
  <printOptions horizontalCentered="1"/>
  <pageMargins left="0.748031496062992" right="0.748031496062992" top="0.984251968503937" bottom="0.984251968503937" header="0.511811023622047" footer="0.511811023622047"/>
  <pageSetup fitToHeight="1" fitToWidth="1" horizontalDpi="300" verticalDpi="300" orientation="landscape" paperSize="9" scale="72" r:id="rId1"/>
  <headerFooter alignWithMargins="0">
    <oddHeader>&amp;C&amp;A</oddHeader>
    <oddFooter>&amp;L&amp;D  &amp;T
&amp;CPage &amp;P&amp;R&amp;F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zoomScale="50" zoomScaleNormal="50" workbookViewId="0" topLeftCell="A48">
      <selection activeCell="I1" sqref="I1"/>
    </sheetView>
  </sheetViews>
  <sheetFormatPr defaultColWidth="9.140625" defaultRowHeight="12.75"/>
  <cols>
    <col min="1" max="1" width="27.00390625" style="2" customWidth="1"/>
    <col min="2" max="2" width="41.8515625" style="2" customWidth="1"/>
    <col min="3" max="3" width="50.28125" style="2" customWidth="1"/>
    <col min="4" max="4" width="65.57421875" style="2" customWidth="1"/>
    <col min="5" max="5" width="18.8515625" style="2" hidden="1" customWidth="1"/>
    <col min="6" max="6" width="21.28125" style="2" bestFit="1" customWidth="1"/>
    <col min="7" max="7" width="22.57421875" style="2" bestFit="1" customWidth="1"/>
    <col min="8" max="8" width="14.7109375" style="2" bestFit="1" customWidth="1"/>
    <col min="9" max="16384" width="12.57421875" style="2" customWidth="1"/>
  </cols>
  <sheetData>
    <row r="1" spans="4:7" ht="62.25" customHeight="1">
      <c r="D1" s="492" t="s">
        <v>151</v>
      </c>
      <c r="E1" s="493"/>
      <c r="F1" s="493"/>
      <c r="G1" s="493"/>
    </row>
    <row r="2" spans="1:6" ht="18.75">
      <c r="A2" s="7"/>
      <c r="B2" s="7"/>
      <c r="C2" s="7"/>
      <c r="D2" s="7"/>
      <c r="E2" s="7"/>
      <c r="F2" s="7"/>
    </row>
    <row r="3" ht="16.5" thickBot="1"/>
    <row r="4" spans="1:7" ht="22.5">
      <c r="A4" s="250"/>
      <c r="B4" s="265" t="s">
        <v>140</v>
      </c>
      <c r="C4" s="265" t="s">
        <v>152</v>
      </c>
      <c r="D4" s="490" t="s">
        <v>150</v>
      </c>
      <c r="E4" s="491"/>
      <c r="F4" s="232">
        <v>1</v>
      </c>
      <c r="G4" s="212" t="s">
        <v>89</v>
      </c>
    </row>
    <row r="5" spans="1:7" ht="23.25">
      <c r="A5" s="251"/>
      <c r="B5" s="267"/>
      <c r="C5" s="268"/>
      <c r="D5" s="233"/>
      <c r="E5" s="233"/>
      <c r="F5" s="233"/>
      <c r="G5" s="234"/>
    </row>
    <row r="6" spans="1:7" ht="69.75">
      <c r="A6" s="284" t="s">
        <v>136</v>
      </c>
      <c r="B6" s="267" t="s">
        <v>141</v>
      </c>
      <c r="C6" s="268" t="s">
        <v>153</v>
      </c>
      <c r="D6" s="242" t="s">
        <v>206</v>
      </c>
      <c r="E6" s="233"/>
      <c r="F6" s="213">
        <f>Total!N48</f>
        <v>30168</v>
      </c>
      <c r="G6" s="214" t="s">
        <v>88</v>
      </c>
    </row>
    <row r="7" spans="1:7" ht="30.75">
      <c r="A7" s="285"/>
      <c r="B7" s="267"/>
      <c r="C7" s="268"/>
      <c r="D7" s="233"/>
      <c r="E7" s="233"/>
      <c r="F7" s="235"/>
      <c r="G7" s="234"/>
    </row>
    <row r="8" spans="1:7" ht="46.5">
      <c r="A8" s="501" t="s">
        <v>203</v>
      </c>
      <c r="B8" s="267" t="s">
        <v>142</v>
      </c>
      <c r="C8" s="268" t="s">
        <v>154</v>
      </c>
      <c r="D8" s="242" t="s">
        <v>207</v>
      </c>
      <c r="E8" s="233"/>
      <c r="F8" s="213">
        <f>-INDEX(Total!B11:M11,1,F4)</f>
        <v>-30000</v>
      </c>
      <c r="G8" s="495" t="s">
        <v>88</v>
      </c>
    </row>
    <row r="9" spans="1:7" ht="63">
      <c r="A9" s="502"/>
      <c r="B9" s="267" t="s">
        <v>143</v>
      </c>
      <c r="C9" s="268" t="s">
        <v>155</v>
      </c>
      <c r="D9" s="242" t="s">
        <v>208</v>
      </c>
      <c r="E9" s="233"/>
      <c r="F9" s="213">
        <f>-F76</f>
        <v>0</v>
      </c>
      <c r="G9" s="496"/>
    </row>
    <row r="10" spans="1:7" ht="30.75">
      <c r="A10" s="285"/>
      <c r="B10" s="267"/>
      <c r="C10" s="268"/>
      <c r="D10" s="233"/>
      <c r="E10" s="233"/>
      <c r="F10" s="235"/>
      <c r="G10" s="234"/>
    </row>
    <row r="11" spans="1:7" ht="46.5">
      <c r="A11" s="501" t="s">
        <v>204</v>
      </c>
      <c r="B11" s="267" t="s">
        <v>144</v>
      </c>
      <c r="C11" s="268" t="s">
        <v>156</v>
      </c>
      <c r="D11" s="242" t="s">
        <v>209</v>
      </c>
      <c r="E11" s="233"/>
      <c r="F11" s="213">
        <f>-INDEX(Total!B46:M46,1,F4)/2</f>
        <v>-42</v>
      </c>
      <c r="G11" s="495" t="s">
        <v>88</v>
      </c>
    </row>
    <row r="12" spans="1:7" ht="46.5">
      <c r="A12" s="503"/>
      <c r="B12" s="267" t="s">
        <v>194</v>
      </c>
      <c r="C12" s="268" t="s">
        <v>193</v>
      </c>
      <c r="D12" s="242" t="s">
        <v>210</v>
      </c>
      <c r="E12" s="233"/>
      <c r="F12" s="213">
        <f>-INDEX(Total!B46:M46,1,F4)/2</f>
        <v>-42</v>
      </c>
      <c r="G12" s="497"/>
    </row>
    <row r="13" spans="1:7" ht="47.25">
      <c r="A13" s="503"/>
      <c r="B13" s="267" t="s">
        <v>145</v>
      </c>
      <c r="C13" s="268" t="s">
        <v>197</v>
      </c>
      <c r="D13" s="242" t="s">
        <v>211</v>
      </c>
      <c r="E13" s="233"/>
      <c r="F13" s="213">
        <f>-F58</f>
        <v>0</v>
      </c>
      <c r="G13" s="497"/>
    </row>
    <row r="14" spans="1:7" ht="46.5">
      <c r="A14" s="502"/>
      <c r="B14" s="267" t="s">
        <v>196</v>
      </c>
      <c r="C14" s="268" t="s">
        <v>195</v>
      </c>
      <c r="D14" s="242" t="s">
        <v>212</v>
      </c>
      <c r="E14" s="233"/>
      <c r="F14" s="213">
        <f>-INDEX('Total-2'!C44:O44,1,F4)/2</f>
        <v>0</v>
      </c>
      <c r="G14" s="496"/>
    </row>
    <row r="15" spans="1:7" ht="31.5" thickBot="1">
      <c r="A15" s="286"/>
      <c r="B15" s="267"/>
      <c r="C15" s="269"/>
      <c r="D15" s="236"/>
      <c r="E15" s="233"/>
      <c r="F15" s="235"/>
      <c r="G15" s="234"/>
    </row>
    <row r="16" spans="1:8" ht="65.25" customHeight="1" thickBot="1">
      <c r="A16" s="284" t="s">
        <v>205</v>
      </c>
      <c r="B16" s="187" t="s">
        <v>146</v>
      </c>
      <c r="C16" s="266" t="s">
        <v>157</v>
      </c>
      <c r="D16" s="241" t="s">
        <v>213</v>
      </c>
      <c r="E16" s="216"/>
      <c r="F16" s="217">
        <f>F50</f>
        <v>0</v>
      </c>
      <c r="G16" s="214" t="s">
        <v>88</v>
      </c>
      <c r="H16" s="240" t="s">
        <v>128</v>
      </c>
    </row>
    <row r="17" spans="1:7" ht="23.25" customHeight="1">
      <c r="A17" s="251"/>
      <c r="B17" s="267"/>
      <c r="C17" s="268"/>
      <c r="D17" s="233"/>
      <c r="E17" s="233"/>
      <c r="F17" s="235"/>
      <c r="G17" s="234"/>
    </row>
    <row r="18" spans="1:7" ht="25.5">
      <c r="A18" s="262" t="s">
        <v>137</v>
      </c>
      <c r="B18" s="196"/>
      <c r="C18" s="252"/>
      <c r="D18" s="218" t="s">
        <v>214</v>
      </c>
      <c r="E18" s="219"/>
      <c r="F18" s="213">
        <f>SUM(F6:F17)</f>
        <v>84</v>
      </c>
      <c r="G18" s="214" t="s">
        <v>88</v>
      </c>
    </row>
    <row r="19" spans="1:7" s="186" customFormat="1" ht="23.25">
      <c r="A19" s="182"/>
      <c r="B19" s="270"/>
      <c r="C19" s="269"/>
      <c r="D19" s="220"/>
      <c r="E19" s="221"/>
      <c r="F19" s="222"/>
      <c r="G19" s="234"/>
    </row>
    <row r="20" spans="1:7" s="186" customFormat="1" ht="69.75">
      <c r="A20" s="253"/>
      <c r="B20" s="206" t="s">
        <v>147</v>
      </c>
      <c r="C20" s="253" t="s">
        <v>158</v>
      </c>
      <c r="D20" s="223" t="s">
        <v>215</v>
      </c>
      <c r="E20" s="224" t="s">
        <v>119</v>
      </c>
      <c r="F20" s="225"/>
      <c r="G20" s="226" t="s">
        <v>89</v>
      </c>
    </row>
    <row r="21" spans="1:7" s="186" customFormat="1" ht="23.25">
      <c r="A21" s="254"/>
      <c r="B21" s="207"/>
      <c r="C21" s="254"/>
      <c r="D21" s="215"/>
      <c r="E21" s="216"/>
      <c r="F21" s="225"/>
      <c r="G21" s="227"/>
    </row>
    <row r="22" spans="1:7" s="186" customFormat="1" ht="48" thickBot="1">
      <c r="A22" s="255"/>
      <c r="B22" s="208" t="s">
        <v>169</v>
      </c>
      <c r="C22" s="255" t="s">
        <v>159</v>
      </c>
      <c r="D22" s="228" t="s">
        <v>216</v>
      </c>
      <c r="E22" s="229" t="s">
        <v>120</v>
      </c>
      <c r="F22" s="230">
        <f>F18-F20</f>
        <v>84</v>
      </c>
      <c r="G22" s="231" t="s">
        <v>88</v>
      </c>
    </row>
    <row r="23" spans="1:6" s="186" customFormat="1" ht="15.75">
      <c r="A23" s="182"/>
      <c r="B23" s="269"/>
      <c r="C23" s="269"/>
      <c r="D23" s="183"/>
      <c r="E23" s="184"/>
      <c r="F23" s="209"/>
    </row>
    <row r="24" spans="1:6" s="186" customFormat="1" ht="15.75">
      <c r="A24" s="182"/>
      <c r="B24" s="269"/>
      <c r="C24" s="269"/>
      <c r="D24" s="183"/>
      <c r="E24" s="184"/>
      <c r="F24" s="185"/>
    </row>
    <row r="25" spans="1:6" s="186" customFormat="1" ht="15.75">
      <c r="A25" s="182"/>
      <c r="B25" s="269"/>
      <c r="C25" s="269"/>
      <c r="D25" s="183"/>
      <c r="E25" s="184"/>
      <c r="F25" s="185"/>
    </row>
    <row r="26" spans="1:8" ht="50.25" customHeight="1" thickBot="1">
      <c r="A26" s="192"/>
      <c r="B26" s="271"/>
      <c r="C26" s="271"/>
      <c r="D26" s="494" t="s">
        <v>202</v>
      </c>
      <c r="E26" s="494"/>
      <c r="F26" s="494"/>
      <c r="G26" s="494"/>
      <c r="H26" s="186"/>
    </row>
    <row r="27" spans="1:8" ht="15.75">
      <c r="A27" s="256"/>
      <c r="B27" s="272"/>
      <c r="C27" s="273"/>
      <c r="D27" s="193"/>
      <c r="E27" s="194"/>
      <c r="F27" s="195"/>
      <c r="G27" s="174"/>
      <c r="H27" s="186"/>
    </row>
    <row r="28" spans="1:8" ht="31.5">
      <c r="A28" s="252"/>
      <c r="B28" s="196" t="s">
        <v>148</v>
      </c>
      <c r="C28" s="252" t="s">
        <v>160</v>
      </c>
      <c r="D28" s="23" t="s">
        <v>218</v>
      </c>
      <c r="E28" s="24" t="s">
        <v>118</v>
      </c>
      <c r="F28" s="18"/>
      <c r="G28" s="197" t="s">
        <v>89</v>
      </c>
      <c r="H28" s="186"/>
    </row>
    <row r="29" spans="1:8" ht="18.75">
      <c r="A29" s="257"/>
      <c r="B29" s="175"/>
      <c r="C29" s="257"/>
      <c r="D29" s="6"/>
      <c r="E29" s="17"/>
      <c r="F29" s="18"/>
      <c r="G29" s="198"/>
      <c r="H29" s="186"/>
    </row>
    <row r="30" spans="1:8" ht="31.5">
      <c r="A30" s="252"/>
      <c r="B30" s="196" t="s">
        <v>149</v>
      </c>
      <c r="C30" s="252" t="s">
        <v>161</v>
      </c>
      <c r="D30" s="23" t="s">
        <v>219</v>
      </c>
      <c r="E30" s="25"/>
      <c r="F30" s="26"/>
      <c r="G30" s="199"/>
      <c r="H30" s="186"/>
    </row>
    <row r="31" spans="1:8" ht="18.75" customHeight="1">
      <c r="A31" s="252"/>
      <c r="B31" s="196"/>
      <c r="C31" s="252"/>
      <c r="D31" s="22" t="s">
        <v>179</v>
      </c>
      <c r="E31" s="5"/>
      <c r="F31" s="18"/>
      <c r="G31" s="498" t="s">
        <v>89</v>
      </c>
      <c r="H31" s="186"/>
    </row>
    <row r="32" spans="1:8" ht="18.75" customHeight="1">
      <c r="A32" s="252"/>
      <c r="B32" s="196"/>
      <c r="C32" s="252"/>
      <c r="D32" s="22" t="s">
        <v>180</v>
      </c>
      <c r="E32" s="5"/>
      <c r="F32" s="18"/>
      <c r="G32" s="499"/>
      <c r="H32" s="186"/>
    </row>
    <row r="33" spans="1:8" ht="18.75" customHeight="1">
      <c r="A33" s="252"/>
      <c r="B33" s="196"/>
      <c r="C33" s="252"/>
      <c r="D33" s="22" t="s">
        <v>181</v>
      </c>
      <c r="E33" s="5"/>
      <c r="F33" s="18"/>
      <c r="G33" s="499"/>
      <c r="H33" s="186"/>
    </row>
    <row r="34" spans="1:8" ht="18.75" customHeight="1">
      <c r="A34" s="252"/>
      <c r="B34" s="196"/>
      <c r="C34" s="252"/>
      <c r="D34" s="22"/>
      <c r="E34" s="5"/>
      <c r="F34" s="18"/>
      <c r="G34" s="499"/>
      <c r="H34" s="186"/>
    </row>
    <row r="35" spans="1:8" ht="18.75" customHeight="1">
      <c r="A35" s="252"/>
      <c r="B35" s="196"/>
      <c r="C35" s="252"/>
      <c r="D35" s="22"/>
      <c r="E35" s="5"/>
      <c r="F35" s="18"/>
      <c r="G35" s="499"/>
      <c r="H35" s="186"/>
    </row>
    <row r="36" spans="1:8" ht="18.75" customHeight="1">
      <c r="A36" s="252"/>
      <c r="B36" s="196"/>
      <c r="C36" s="252"/>
      <c r="D36" s="22"/>
      <c r="E36" s="5"/>
      <c r="F36" s="18"/>
      <c r="G36" s="499"/>
      <c r="H36" s="186"/>
    </row>
    <row r="37" spans="1:8" ht="18.75" customHeight="1">
      <c r="A37" s="252"/>
      <c r="B37" s="196"/>
      <c r="C37" s="252"/>
      <c r="D37" s="22" t="s">
        <v>182</v>
      </c>
      <c r="E37" s="5"/>
      <c r="F37" s="18"/>
      <c r="G37" s="499"/>
      <c r="H37" s="186"/>
    </row>
    <row r="38" spans="1:8" ht="18.75" customHeight="1">
      <c r="A38" s="252"/>
      <c r="B38" s="196"/>
      <c r="C38" s="252"/>
      <c r="D38" s="22" t="s">
        <v>183</v>
      </c>
      <c r="E38" s="5"/>
      <c r="F38" s="18"/>
      <c r="G38" s="500"/>
      <c r="H38" s="186"/>
    </row>
    <row r="39" spans="1:8" ht="15.75">
      <c r="A39" s="258"/>
      <c r="B39" s="274"/>
      <c r="C39" s="275"/>
      <c r="D39" s="6"/>
      <c r="E39" s="4"/>
      <c r="F39" s="20"/>
      <c r="G39" s="176"/>
      <c r="H39" s="186"/>
    </row>
    <row r="40" spans="1:8" ht="94.5">
      <c r="A40" s="252"/>
      <c r="B40" s="196" t="s">
        <v>176</v>
      </c>
      <c r="C40" s="252" t="s">
        <v>162</v>
      </c>
      <c r="D40" s="23" t="s">
        <v>217</v>
      </c>
      <c r="E40" s="25"/>
      <c r="F40" s="19"/>
      <c r="G40" s="201"/>
      <c r="H40" s="186"/>
    </row>
    <row r="41" spans="1:8" ht="18.75" customHeight="1">
      <c r="A41" s="252"/>
      <c r="B41" s="196"/>
      <c r="C41" s="252"/>
      <c r="D41" s="22" t="s">
        <v>184</v>
      </c>
      <c r="E41" s="5"/>
      <c r="F41" s="18"/>
      <c r="G41" s="498" t="s">
        <v>89</v>
      </c>
      <c r="H41" s="186"/>
    </row>
    <row r="42" spans="1:8" ht="18.75" customHeight="1">
      <c r="A42" s="252"/>
      <c r="B42" s="196"/>
      <c r="C42" s="252"/>
      <c r="D42" s="22" t="s">
        <v>185</v>
      </c>
      <c r="E42" s="5"/>
      <c r="F42" s="18"/>
      <c r="G42" s="499"/>
      <c r="H42" s="186"/>
    </row>
    <row r="43" spans="1:8" ht="18.75" customHeight="1">
      <c r="A43" s="252"/>
      <c r="B43" s="196"/>
      <c r="C43" s="252"/>
      <c r="D43" s="22" t="s">
        <v>186</v>
      </c>
      <c r="E43" s="5"/>
      <c r="F43" s="18"/>
      <c r="G43" s="499"/>
      <c r="H43" s="186"/>
    </row>
    <row r="44" spans="1:8" ht="18.75" customHeight="1">
      <c r="A44" s="252"/>
      <c r="B44" s="196"/>
      <c r="C44" s="252"/>
      <c r="D44" s="22"/>
      <c r="E44" s="5"/>
      <c r="F44" s="18"/>
      <c r="G44" s="499"/>
      <c r="H44" s="186"/>
    </row>
    <row r="45" spans="1:8" ht="18.75" customHeight="1">
      <c r="A45" s="252"/>
      <c r="B45" s="196"/>
      <c r="C45" s="252"/>
      <c r="D45" s="22"/>
      <c r="E45" s="5"/>
      <c r="F45" s="18"/>
      <c r="G45" s="499"/>
      <c r="H45" s="186"/>
    </row>
    <row r="46" spans="1:8" ht="18.75" customHeight="1">
      <c r="A46" s="252"/>
      <c r="B46" s="196"/>
      <c r="C46" s="252"/>
      <c r="D46" s="22"/>
      <c r="E46" s="5"/>
      <c r="F46" s="18"/>
      <c r="G46" s="499"/>
      <c r="H46" s="186"/>
    </row>
    <row r="47" spans="1:8" ht="18.75" customHeight="1">
      <c r="A47" s="252"/>
      <c r="B47" s="196"/>
      <c r="C47" s="252"/>
      <c r="D47" s="22" t="s">
        <v>187</v>
      </c>
      <c r="E47" s="5"/>
      <c r="F47" s="18"/>
      <c r="G47" s="499"/>
      <c r="H47" s="186"/>
    </row>
    <row r="48" spans="1:8" ht="18.75" customHeight="1">
      <c r="A48" s="252"/>
      <c r="B48" s="196"/>
      <c r="C48" s="252"/>
      <c r="D48" s="22" t="s">
        <v>188</v>
      </c>
      <c r="E48" s="5"/>
      <c r="F48" s="18"/>
      <c r="G48" s="500"/>
      <c r="H48" s="186"/>
    </row>
    <row r="49" spans="1:8" ht="15.75">
      <c r="A49" s="258"/>
      <c r="B49" s="274"/>
      <c r="C49" s="275"/>
      <c r="D49" s="6"/>
      <c r="E49" s="4"/>
      <c r="F49" s="20"/>
      <c r="G49" s="176"/>
      <c r="H49" s="186"/>
    </row>
    <row r="50" spans="1:8" ht="39.75" customHeight="1" thickBot="1">
      <c r="A50" s="259"/>
      <c r="B50" s="202" t="s">
        <v>170</v>
      </c>
      <c r="C50" s="259" t="s">
        <v>163</v>
      </c>
      <c r="D50" s="188" t="s">
        <v>171</v>
      </c>
      <c r="E50" s="189" t="s">
        <v>124</v>
      </c>
      <c r="F50" s="190">
        <f>SUM(F27:F49)</f>
        <v>0</v>
      </c>
      <c r="G50" s="203" t="s">
        <v>88</v>
      </c>
      <c r="H50" s="186"/>
    </row>
    <row r="51" spans="1:8" ht="15.75">
      <c r="A51" s="182"/>
      <c r="B51" s="263"/>
      <c r="C51" s="263"/>
      <c r="D51" s="183"/>
      <c r="E51" s="184"/>
      <c r="F51" s="185"/>
      <c r="G51" s="186"/>
      <c r="H51" s="186"/>
    </row>
    <row r="52" spans="2:3" ht="34.5" customHeight="1">
      <c r="B52" s="264"/>
      <c r="C52" s="264"/>
    </row>
    <row r="53" spans="2:3" ht="34.5" customHeight="1">
      <c r="B53" s="264"/>
      <c r="C53" s="264"/>
    </row>
    <row r="54" spans="1:7" ht="74.25" customHeight="1" thickBot="1">
      <c r="A54" s="13"/>
      <c r="B54" s="13"/>
      <c r="C54" s="13"/>
      <c r="D54" s="494" t="s">
        <v>177</v>
      </c>
      <c r="E54" s="494"/>
      <c r="F54" s="494"/>
      <c r="G54" s="494"/>
    </row>
    <row r="55" spans="1:7" ht="15.75">
      <c r="A55" s="260"/>
      <c r="B55" s="172"/>
      <c r="C55" s="260"/>
      <c r="D55" s="173"/>
      <c r="E55" s="178"/>
      <c r="F55" s="210"/>
      <c r="G55" s="179"/>
    </row>
    <row r="56" spans="1:7" ht="47.25">
      <c r="A56" s="257"/>
      <c r="B56" s="175" t="s">
        <v>189</v>
      </c>
      <c r="C56" s="257" t="s">
        <v>190</v>
      </c>
      <c r="D56" s="3" t="s">
        <v>192</v>
      </c>
      <c r="E56" s="177"/>
      <c r="F56" s="237">
        <f>INDEX('Total-2'!C44:O44,1,F4)/2</f>
        <v>0</v>
      </c>
      <c r="G56" s="200" t="s">
        <v>88</v>
      </c>
    </row>
    <row r="57" spans="1:7" ht="32.25" customHeight="1">
      <c r="A57" s="257"/>
      <c r="B57" s="175" t="s">
        <v>191</v>
      </c>
      <c r="C57" s="257" t="s">
        <v>168</v>
      </c>
      <c r="D57" s="6" t="s">
        <v>129</v>
      </c>
      <c r="E57" s="17"/>
      <c r="F57" s="18"/>
      <c r="G57" s="211" t="s">
        <v>89</v>
      </c>
    </row>
    <row r="58" spans="1:7" ht="16.5" thickBot="1">
      <c r="A58" s="261"/>
      <c r="B58" s="277" t="s">
        <v>221</v>
      </c>
      <c r="C58" s="277" t="s">
        <v>221</v>
      </c>
      <c r="D58" s="278" t="s">
        <v>222</v>
      </c>
      <c r="E58" s="181"/>
      <c r="F58" s="282">
        <f>F56-F57</f>
        <v>0</v>
      </c>
      <c r="G58" s="203" t="s">
        <v>88</v>
      </c>
    </row>
    <row r="59" spans="2:6" ht="34.5" customHeight="1">
      <c r="B59" s="264"/>
      <c r="C59" s="264"/>
      <c r="F59" s="276"/>
    </row>
    <row r="60" spans="2:3" ht="34.5" customHeight="1">
      <c r="B60" s="264"/>
      <c r="C60" s="264"/>
    </row>
    <row r="61" spans="1:7" ht="15.75">
      <c r="A61" s="13"/>
      <c r="B61" s="13"/>
      <c r="C61" s="13"/>
      <c r="D61" s="14"/>
      <c r="E61" s="186"/>
      <c r="F61" s="186"/>
      <c r="G61" s="186"/>
    </row>
    <row r="62" spans="1:7" ht="93" customHeight="1" thickBot="1">
      <c r="A62" s="13"/>
      <c r="B62" s="13"/>
      <c r="C62" s="13"/>
      <c r="D62" s="494" t="s">
        <v>164</v>
      </c>
      <c r="E62" s="494"/>
      <c r="F62" s="494"/>
      <c r="G62" s="494"/>
    </row>
    <row r="63" spans="1:7" ht="15.75">
      <c r="A63" s="260"/>
      <c r="B63" s="172"/>
      <c r="C63" s="260"/>
      <c r="D63" s="173"/>
      <c r="E63" s="178"/>
      <c r="F63" s="205"/>
      <c r="G63" s="179"/>
    </row>
    <row r="64" spans="1:7" ht="31.5">
      <c r="A64" s="257"/>
      <c r="B64" s="175" t="s">
        <v>172</v>
      </c>
      <c r="C64" s="257" t="s">
        <v>165</v>
      </c>
      <c r="D64" s="191" t="s">
        <v>130</v>
      </c>
      <c r="E64" s="1"/>
      <c r="F64" s="204"/>
      <c r="G64" s="498" t="s">
        <v>198</v>
      </c>
    </row>
    <row r="65" spans="1:7" ht="18.75" customHeight="1">
      <c r="A65" s="257"/>
      <c r="B65" s="175"/>
      <c r="C65" s="257"/>
      <c r="D65" s="191" t="s">
        <v>131</v>
      </c>
      <c r="E65" s="1"/>
      <c r="F65" s="204"/>
      <c r="G65" s="499"/>
    </row>
    <row r="66" spans="1:7" ht="18.75" customHeight="1">
      <c r="A66" s="257"/>
      <c r="B66" s="175"/>
      <c r="C66" s="257"/>
      <c r="D66" s="191" t="s">
        <v>131</v>
      </c>
      <c r="E66" s="1"/>
      <c r="F66" s="204"/>
      <c r="G66" s="500"/>
    </row>
    <row r="67" spans="1:7" ht="15.75">
      <c r="A67" s="257"/>
      <c r="B67" s="175"/>
      <c r="C67" s="257"/>
      <c r="D67" s="191"/>
      <c r="E67" s="1"/>
      <c r="F67" s="204"/>
      <c r="G67" s="176"/>
    </row>
    <row r="68" spans="1:7" ht="18.75" customHeight="1">
      <c r="A68" s="257"/>
      <c r="B68" s="175" t="s">
        <v>173</v>
      </c>
      <c r="C68" s="257" t="s">
        <v>166</v>
      </c>
      <c r="D68" s="191" t="s">
        <v>132</v>
      </c>
      <c r="E68" s="1"/>
      <c r="F68" s="204"/>
      <c r="G68" s="498" t="s">
        <v>89</v>
      </c>
    </row>
    <row r="69" spans="1:7" ht="18.75" customHeight="1">
      <c r="A69" s="257"/>
      <c r="B69" s="175"/>
      <c r="C69" s="257"/>
      <c r="D69" s="191" t="s">
        <v>133</v>
      </c>
      <c r="E69" s="1"/>
      <c r="F69" s="204"/>
      <c r="G69" s="499"/>
    </row>
    <row r="70" spans="1:7" ht="18.75" customHeight="1">
      <c r="A70" s="257"/>
      <c r="B70" s="175"/>
      <c r="C70" s="257"/>
      <c r="D70" s="191" t="s">
        <v>133</v>
      </c>
      <c r="E70" s="1"/>
      <c r="F70" s="204"/>
      <c r="G70" s="500"/>
    </row>
    <row r="71" spans="1:7" ht="15.75">
      <c r="A71" s="257"/>
      <c r="B71" s="175"/>
      <c r="C71" s="257"/>
      <c r="D71" s="191"/>
      <c r="E71" s="1"/>
      <c r="F71" s="204"/>
      <c r="G71" s="176"/>
    </row>
    <row r="72" spans="1:7" ht="18.75" customHeight="1">
      <c r="A72" s="257"/>
      <c r="B72" s="175" t="s">
        <v>174</v>
      </c>
      <c r="C72" s="257" t="s">
        <v>167</v>
      </c>
      <c r="D72" s="191" t="s">
        <v>134</v>
      </c>
      <c r="E72" s="1"/>
      <c r="F72" s="204"/>
      <c r="G72" s="498" t="s">
        <v>89</v>
      </c>
    </row>
    <row r="73" spans="1:7" ht="18.75" customHeight="1">
      <c r="A73" s="257"/>
      <c r="B73" s="175"/>
      <c r="C73" s="257"/>
      <c r="D73" s="191" t="s">
        <v>135</v>
      </c>
      <c r="E73" s="1"/>
      <c r="F73" s="204"/>
      <c r="G73" s="499"/>
    </row>
    <row r="74" spans="1:7" ht="18.75" customHeight="1">
      <c r="A74" s="257"/>
      <c r="B74" s="175"/>
      <c r="C74" s="257"/>
      <c r="D74" s="191" t="s">
        <v>135</v>
      </c>
      <c r="E74" s="1"/>
      <c r="F74" s="204"/>
      <c r="G74" s="500"/>
    </row>
    <row r="75" spans="1:7" ht="15.75">
      <c r="A75" s="257"/>
      <c r="B75" s="175"/>
      <c r="C75" s="257"/>
      <c r="D75" s="171"/>
      <c r="E75" s="1"/>
      <c r="F75" s="204"/>
      <c r="G75" s="176"/>
    </row>
    <row r="76" spans="1:7" ht="32.25" thickBot="1">
      <c r="A76" s="261"/>
      <c r="B76" s="180" t="s">
        <v>201</v>
      </c>
      <c r="C76" s="261" t="s">
        <v>200</v>
      </c>
      <c r="D76" s="280" t="s">
        <v>127</v>
      </c>
      <c r="E76" s="281"/>
      <c r="F76" s="190">
        <f>SUM(F63:F75)</f>
        <v>0</v>
      </c>
      <c r="G76" s="239" t="s">
        <v>88</v>
      </c>
    </row>
    <row r="77" spans="1:4" ht="15.75">
      <c r="A77" s="13"/>
      <c r="B77" s="13"/>
      <c r="C77" s="13"/>
      <c r="D77" s="14"/>
    </row>
    <row r="78" spans="1:4" ht="15.75" hidden="1">
      <c r="A78" s="13"/>
      <c r="B78" s="13"/>
      <c r="C78" s="13"/>
      <c r="D78" s="14"/>
    </row>
    <row r="79" ht="15.75" hidden="1">
      <c r="D79" s="238" t="s">
        <v>121</v>
      </c>
    </row>
    <row r="80" ht="15.75" hidden="1">
      <c r="D80" s="2" t="s">
        <v>95</v>
      </c>
    </row>
    <row r="81" ht="15.75" hidden="1">
      <c r="D81" s="2" t="s">
        <v>122</v>
      </c>
    </row>
    <row r="82" ht="15.75" hidden="1">
      <c r="D82" s="2" t="s">
        <v>123</v>
      </c>
    </row>
    <row r="83" ht="15.75" hidden="1"/>
    <row r="84" spans="4:7" ht="18.75">
      <c r="D84" s="279" t="s">
        <v>199</v>
      </c>
      <c r="E84" s="243"/>
      <c r="F84" s="243"/>
      <c r="G84" s="243"/>
    </row>
  </sheetData>
  <mergeCells count="14">
    <mergeCell ref="G64:G66"/>
    <mergeCell ref="G68:G70"/>
    <mergeCell ref="G72:G74"/>
    <mergeCell ref="A8:A9"/>
    <mergeCell ref="A11:A14"/>
    <mergeCell ref="D62:G62"/>
    <mergeCell ref="D54:G54"/>
    <mergeCell ref="G31:G38"/>
    <mergeCell ref="G41:G48"/>
    <mergeCell ref="D4:E4"/>
    <mergeCell ref="D1:G1"/>
    <mergeCell ref="D26:G26"/>
    <mergeCell ref="G8:G9"/>
    <mergeCell ref="G11:G14"/>
  </mergeCells>
  <printOptions horizontalCentered="1"/>
  <pageMargins left="0.748031496062992" right="0.748031496062992" top="0.984251968503937" bottom="0.984251968503937" header="0.511811023622047" footer="0.511811023622047"/>
  <pageSetup fitToHeight="1" fitToWidth="1" horizontalDpi="300" verticalDpi="300" orientation="portrait" paperSize="9" scale="31" r:id="rId2"/>
  <headerFooter alignWithMargins="0">
    <oddHeader>&amp;C&amp;A</oddHeader>
    <oddFooter>&amp;L&amp;D  &amp;T
&amp;CPage &amp;P&amp;R&amp;F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50"/>
  <sheetViews>
    <sheetView workbookViewId="0" topLeftCell="A1">
      <selection activeCell="F14" sqref="F14"/>
    </sheetView>
  </sheetViews>
  <sheetFormatPr defaultColWidth="9.140625" defaultRowHeight="12.75" outlineLevelRow="1" outlineLevelCol="1"/>
  <cols>
    <col min="1" max="1" width="3.57421875" style="313" customWidth="1"/>
    <col min="2" max="2" width="5.421875" style="313" customWidth="1"/>
    <col min="3" max="3" width="7.00390625" style="314" customWidth="1"/>
    <col min="4" max="4" width="12.7109375" style="314" customWidth="1"/>
    <col min="5" max="5" width="4.140625" style="313" customWidth="1"/>
    <col min="6" max="6" width="4.28125" style="314" customWidth="1"/>
    <col min="7" max="7" width="4.421875" style="314" bestFit="1" customWidth="1"/>
    <col min="8" max="9" width="5.421875" style="314" bestFit="1" customWidth="1"/>
    <col min="10" max="12" width="5.421875" style="314" customWidth="1" outlineLevel="1"/>
    <col min="13" max="27" width="4.00390625" style="314" customWidth="1" outlineLevel="1"/>
    <col min="28" max="30" width="4.00390625" style="314" customWidth="1"/>
    <col min="31" max="42" width="4.00390625" style="314" hidden="1" customWidth="1" outlineLevel="1"/>
    <col min="43" max="43" width="8.57421875" style="316" customWidth="1" collapsed="1"/>
    <col min="44" max="44" width="7.28125" style="316" customWidth="1"/>
    <col min="45" max="46" width="8.8515625" style="314" bestFit="1" customWidth="1"/>
    <col min="47" max="47" width="7.7109375" style="314" bestFit="1" customWidth="1"/>
    <col min="48" max="48" width="6.00390625" style="314" bestFit="1" customWidth="1"/>
    <col min="49" max="50" width="6.8515625" style="314" bestFit="1" customWidth="1"/>
    <col min="51" max="51" width="5.8515625" style="314" bestFit="1" customWidth="1"/>
    <col min="52" max="52" width="6.8515625" style="314" bestFit="1" customWidth="1"/>
    <col min="53" max="53" width="6.8515625" style="314" hidden="1" customWidth="1" outlineLevel="1"/>
    <col min="54" max="54" width="5.57421875" style="314" hidden="1" customWidth="1" outlineLevel="1"/>
    <col min="55" max="55" width="6.8515625" style="314" hidden="1" customWidth="1" outlineLevel="1"/>
    <col min="56" max="56" width="5.57421875" style="314" hidden="1" customWidth="1" outlineLevel="1"/>
    <col min="57" max="57" width="9.28125" style="316" bestFit="1" customWidth="1" collapsed="1"/>
    <col min="58" max="16384" width="9.140625" style="314" customWidth="1"/>
  </cols>
  <sheetData>
    <row r="1" ht="15.75">
      <c r="E1" s="315" t="s">
        <v>98</v>
      </c>
    </row>
    <row r="2" ht="16.5" thickBot="1">
      <c r="E2" s="315"/>
    </row>
    <row r="3" spans="4:9" ht="16.5" thickBot="1">
      <c r="D3" s="462" t="s">
        <v>250</v>
      </c>
      <c r="E3" s="462"/>
      <c r="F3" s="462"/>
      <c r="G3" s="462"/>
      <c r="H3" s="463"/>
      <c r="I3" s="317">
        <f>'Front Page'!B9</f>
        <v>1</v>
      </c>
    </row>
    <row r="4" spans="7:44" ht="39.75" customHeight="1" thickBot="1">
      <c r="G4" s="431" t="s">
        <v>252</v>
      </c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1"/>
      <c r="X4" s="431"/>
      <c r="Y4" s="431"/>
      <c r="Z4" s="431"/>
      <c r="AA4" s="431"/>
      <c r="AB4" s="431"/>
      <c r="AC4" s="431"/>
      <c r="AD4" s="431"/>
      <c r="AE4" s="431"/>
      <c r="AF4" s="431"/>
      <c r="AG4" s="431"/>
      <c r="AH4" s="431"/>
      <c r="AI4" s="431"/>
      <c r="AJ4" s="431"/>
      <c r="AK4" s="431"/>
      <c r="AL4" s="431"/>
      <c r="AM4" s="431"/>
      <c r="AN4" s="431"/>
      <c r="AO4" s="431"/>
      <c r="AP4" s="431"/>
      <c r="AQ4" s="460" t="s">
        <v>254</v>
      </c>
      <c r="AR4" s="460" t="s">
        <v>253</v>
      </c>
    </row>
    <row r="5" spans="1:57" ht="12.75" customHeight="1">
      <c r="A5" s="451" t="s">
        <v>29</v>
      </c>
      <c r="B5" s="318" t="s">
        <v>258</v>
      </c>
      <c r="C5" s="454" t="s">
        <v>257</v>
      </c>
      <c r="D5" s="444" t="s">
        <v>30</v>
      </c>
      <c r="E5" s="444" t="s">
        <v>255</v>
      </c>
      <c r="F5" s="447" t="s">
        <v>256</v>
      </c>
      <c r="G5" s="319" t="s">
        <v>251</v>
      </c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1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0"/>
      <c r="AJ5" s="320"/>
      <c r="AK5" s="320"/>
      <c r="AL5" s="320"/>
      <c r="AM5" s="320"/>
      <c r="AN5" s="320"/>
      <c r="AO5" s="320"/>
      <c r="AP5" s="322"/>
      <c r="AQ5" s="461"/>
      <c r="AR5" s="461"/>
      <c r="AS5" s="432" t="s">
        <v>32</v>
      </c>
      <c r="AT5" s="441" t="s">
        <v>33</v>
      </c>
      <c r="AU5" s="441" t="s">
        <v>34</v>
      </c>
      <c r="AV5" s="441" t="s">
        <v>35</v>
      </c>
      <c r="AW5" s="441" t="s">
        <v>36</v>
      </c>
      <c r="AX5" s="441" t="s">
        <v>37</v>
      </c>
      <c r="AY5" s="441" t="s">
        <v>38</v>
      </c>
      <c r="AZ5" s="441" t="s">
        <v>39</v>
      </c>
      <c r="BA5" s="441" t="s">
        <v>40</v>
      </c>
      <c r="BB5" s="441" t="s">
        <v>41</v>
      </c>
      <c r="BC5" s="441" t="s">
        <v>42</v>
      </c>
      <c r="BD5" s="470" t="s">
        <v>43</v>
      </c>
      <c r="BE5" s="467" t="s">
        <v>31</v>
      </c>
    </row>
    <row r="6" spans="1:57" s="313" customFormat="1" ht="13.5" thickBot="1">
      <c r="A6" s="452"/>
      <c r="B6" s="323"/>
      <c r="C6" s="455"/>
      <c r="D6" s="445"/>
      <c r="E6" s="445" t="s">
        <v>87</v>
      </c>
      <c r="F6" s="448"/>
      <c r="G6" s="439" t="s">
        <v>32</v>
      </c>
      <c r="H6" s="439"/>
      <c r="I6" s="440"/>
      <c r="J6" s="435" t="s">
        <v>33</v>
      </c>
      <c r="K6" s="436"/>
      <c r="L6" s="437"/>
      <c r="M6" s="438" t="s">
        <v>34</v>
      </c>
      <c r="N6" s="439"/>
      <c r="O6" s="440"/>
      <c r="P6" s="435" t="s">
        <v>35</v>
      </c>
      <c r="Q6" s="436"/>
      <c r="R6" s="437"/>
      <c r="S6" s="438" t="s">
        <v>36</v>
      </c>
      <c r="T6" s="439"/>
      <c r="U6" s="440"/>
      <c r="V6" s="435" t="s">
        <v>37</v>
      </c>
      <c r="W6" s="436"/>
      <c r="X6" s="437"/>
      <c r="Y6" s="438" t="s">
        <v>38</v>
      </c>
      <c r="Z6" s="439"/>
      <c r="AA6" s="440"/>
      <c r="AB6" s="435" t="s">
        <v>39</v>
      </c>
      <c r="AC6" s="436"/>
      <c r="AD6" s="437"/>
      <c r="AE6" s="438" t="s">
        <v>40</v>
      </c>
      <c r="AF6" s="439"/>
      <c r="AG6" s="440"/>
      <c r="AH6" s="435" t="s">
        <v>41</v>
      </c>
      <c r="AI6" s="436"/>
      <c r="AJ6" s="437"/>
      <c r="AK6" s="438" t="s">
        <v>42</v>
      </c>
      <c r="AL6" s="439"/>
      <c r="AM6" s="440"/>
      <c r="AN6" s="435" t="s">
        <v>43</v>
      </c>
      <c r="AO6" s="436"/>
      <c r="AP6" s="436"/>
      <c r="AQ6" s="461"/>
      <c r="AR6" s="461"/>
      <c r="AS6" s="433"/>
      <c r="AT6" s="442"/>
      <c r="AU6" s="442"/>
      <c r="AV6" s="442"/>
      <c r="AW6" s="442"/>
      <c r="AX6" s="442"/>
      <c r="AY6" s="442"/>
      <c r="AZ6" s="442"/>
      <c r="BA6" s="442"/>
      <c r="BB6" s="442"/>
      <c r="BC6" s="442"/>
      <c r="BD6" s="471"/>
      <c r="BE6" s="468"/>
    </row>
    <row r="7" spans="1:57" s="313" customFormat="1" ht="13.5" thickBot="1">
      <c r="A7" s="453"/>
      <c r="B7" s="323"/>
      <c r="C7" s="456"/>
      <c r="D7" s="446"/>
      <c r="E7" s="446"/>
      <c r="F7" s="449"/>
      <c r="G7" s="324">
        <v>1</v>
      </c>
      <c r="H7" s="325">
        <v>2</v>
      </c>
      <c r="I7" s="325">
        <v>3</v>
      </c>
      <c r="J7" s="326">
        <v>1</v>
      </c>
      <c r="K7" s="326">
        <v>2</v>
      </c>
      <c r="L7" s="326">
        <v>3</v>
      </c>
      <c r="M7" s="325">
        <v>1</v>
      </c>
      <c r="N7" s="325">
        <v>2</v>
      </c>
      <c r="O7" s="325">
        <v>3</v>
      </c>
      <c r="P7" s="326">
        <v>1</v>
      </c>
      <c r="Q7" s="326">
        <v>2</v>
      </c>
      <c r="R7" s="326">
        <v>3</v>
      </c>
      <c r="S7" s="325">
        <v>1</v>
      </c>
      <c r="T7" s="325">
        <v>2</v>
      </c>
      <c r="U7" s="325">
        <v>3</v>
      </c>
      <c r="V7" s="326">
        <v>1</v>
      </c>
      <c r="W7" s="326">
        <v>2</v>
      </c>
      <c r="X7" s="326">
        <v>3</v>
      </c>
      <c r="Y7" s="325">
        <v>1</v>
      </c>
      <c r="Z7" s="325">
        <v>2</v>
      </c>
      <c r="AA7" s="325">
        <v>3</v>
      </c>
      <c r="AB7" s="326">
        <v>1</v>
      </c>
      <c r="AC7" s="326">
        <v>2</v>
      </c>
      <c r="AD7" s="326">
        <v>3</v>
      </c>
      <c r="AE7" s="325">
        <v>1</v>
      </c>
      <c r="AF7" s="325">
        <v>2</v>
      </c>
      <c r="AG7" s="325">
        <v>3</v>
      </c>
      <c r="AH7" s="326">
        <v>1</v>
      </c>
      <c r="AI7" s="326">
        <v>2</v>
      </c>
      <c r="AJ7" s="326">
        <v>3</v>
      </c>
      <c r="AK7" s="325">
        <v>1</v>
      </c>
      <c r="AL7" s="325">
        <v>2</v>
      </c>
      <c r="AM7" s="325">
        <v>3</v>
      </c>
      <c r="AN7" s="326">
        <v>1</v>
      </c>
      <c r="AO7" s="326">
        <v>2</v>
      </c>
      <c r="AP7" s="327">
        <v>3</v>
      </c>
      <c r="AQ7" s="461"/>
      <c r="AR7" s="461"/>
      <c r="AS7" s="434"/>
      <c r="AT7" s="443"/>
      <c r="AU7" s="443"/>
      <c r="AV7" s="443"/>
      <c r="AW7" s="443"/>
      <c r="AX7" s="443"/>
      <c r="AY7" s="443"/>
      <c r="AZ7" s="443"/>
      <c r="BA7" s="443"/>
      <c r="BB7" s="443"/>
      <c r="BC7" s="443"/>
      <c r="BD7" s="472"/>
      <c r="BE7" s="469"/>
    </row>
    <row r="8" spans="1:57" ht="13.5" thickBot="1">
      <c r="A8" s="328">
        <v>1</v>
      </c>
      <c r="B8" s="404" t="s">
        <v>274</v>
      </c>
      <c r="C8" s="404" t="s">
        <v>275</v>
      </c>
      <c r="D8" s="404" t="s">
        <v>267</v>
      </c>
      <c r="E8" s="410">
        <v>1</v>
      </c>
      <c r="F8" s="404" t="s">
        <v>277</v>
      </c>
      <c r="G8" s="424">
        <v>172</v>
      </c>
      <c r="H8" s="413"/>
      <c r="I8" s="414">
        <v>640</v>
      </c>
      <c r="J8" s="415"/>
      <c r="K8" s="415"/>
      <c r="L8" s="415"/>
      <c r="M8" s="299"/>
      <c r="N8" s="299"/>
      <c r="O8" s="299"/>
      <c r="P8" s="300"/>
      <c r="Q8" s="300"/>
      <c r="R8" s="300"/>
      <c r="S8" s="299"/>
      <c r="T8" s="299"/>
      <c r="U8" s="299"/>
      <c r="V8" s="300"/>
      <c r="W8" s="300"/>
      <c r="X8" s="300"/>
      <c r="Y8" s="299"/>
      <c r="Z8" s="299"/>
      <c r="AA8" s="299"/>
      <c r="AB8" s="300"/>
      <c r="AC8" s="300"/>
      <c r="AD8" s="300"/>
      <c r="AE8" s="299"/>
      <c r="AF8" s="299"/>
      <c r="AG8" s="299"/>
      <c r="AH8" s="300"/>
      <c r="AI8" s="300"/>
      <c r="AJ8" s="300"/>
      <c r="AK8" s="299"/>
      <c r="AL8" s="299"/>
      <c r="AM8" s="299"/>
      <c r="AN8" s="300"/>
      <c r="AO8" s="300"/>
      <c r="AP8" s="301"/>
      <c r="AQ8" s="330">
        <f>SUM(INDEX(G8:AP8,1,1+($I$3-1)*3,1):INDEX(G8:AP8,1,3+($I$3-1)*3,1))/8</f>
        <v>101.5</v>
      </c>
      <c r="AR8" s="330">
        <f aca="true" t="shared" si="0" ref="AR8:AR16">SUM(G8:AP8)/8</f>
        <v>101.5</v>
      </c>
      <c r="AS8" s="331">
        <f aca="true" t="shared" si="1" ref="AS8:AS16">$F8*SUM(G8:I8)/8</f>
        <v>10150</v>
      </c>
      <c r="AT8" s="332">
        <f aca="true" t="shared" si="2" ref="AT8:AT16">$F8*SUM(J8:L8)/8</f>
        <v>0</v>
      </c>
      <c r="AU8" s="332">
        <f aca="true" t="shared" si="3" ref="AU8:AU16">$F8*SUM(M8:O8)/8</f>
        <v>0</v>
      </c>
      <c r="AV8" s="332">
        <f aca="true" t="shared" si="4" ref="AV8:AV16">$F8*SUM(P8:R8)/8</f>
        <v>0</v>
      </c>
      <c r="AW8" s="332">
        <f aca="true" t="shared" si="5" ref="AW8:AW16">$F8*SUM(S8:U8)/8</f>
        <v>0</v>
      </c>
      <c r="AX8" s="332">
        <f aca="true" t="shared" si="6" ref="AX8:AX16">$F8*SUM(V8:X8)/8</f>
        <v>0</v>
      </c>
      <c r="AY8" s="332">
        <f aca="true" t="shared" si="7" ref="AY8:AY16">$F8*SUM(Y8:AA8)/8</f>
        <v>0</v>
      </c>
      <c r="AZ8" s="332">
        <f aca="true" t="shared" si="8" ref="AZ8:AZ16">$F8*SUM(AB8:AD8)/8</f>
        <v>0</v>
      </c>
      <c r="BA8" s="332">
        <f aca="true" t="shared" si="9" ref="BA8:BA16">$F8*SUM(AE8:AG8)/8</f>
        <v>0</v>
      </c>
      <c r="BB8" s="332">
        <f aca="true" t="shared" si="10" ref="BB8:BB16">$F8*SUM(AH8:AJ8)/8</f>
        <v>0</v>
      </c>
      <c r="BC8" s="332">
        <f aca="true" t="shared" si="11" ref="BC8:BC16">$F8*SUM(AK8:AM8)/8</f>
        <v>0</v>
      </c>
      <c r="BD8" s="332">
        <f aca="true" t="shared" si="12" ref="BD8:BD16">$F8*SUM(AN8:AP8)/8</f>
        <v>0</v>
      </c>
      <c r="BE8" s="333">
        <f aca="true" t="shared" si="13" ref="BE8:BE16">SUM(AS8:BD8)</f>
        <v>10150</v>
      </c>
    </row>
    <row r="9" spans="1:57" ht="13.5" thickBot="1">
      <c r="A9" s="334">
        <v>2</v>
      </c>
      <c r="B9" s="404" t="s">
        <v>274</v>
      </c>
      <c r="C9" s="404" t="s">
        <v>276</v>
      </c>
      <c r="D9" s="404" t="s">
        <v>268</v>
      </c>
      <c r="E9" s="410">
        <v>2</v>
      </c>
      <c r="F9" s="404" t="s">
        <v>277</v>
      </c>
      <c r="G9" s="417"/>
      <c r="H9" s="416"/>
      <c r="I9" s="416"/>
      <c r="J9" s="415"/>
      <c r="K9" s="415"/>
      <c r="L9" s="415"/>
      <c r="M9" s="302"/>
      <c r="N9" s="302"/>
      <c r="O9" s="302"/>
      <c r="P9" s="303"/>
      <c r="Q9" s="303"/>
      <c r="R9" s="303"/>
      <c r="S9" s="302"/>
      <c r="T9" s="302"/>
      <c r="U9" s="302"/>
      <c r="V9" s="303"/>
      <c r="W9" s="303"/>
      <c r="X9" s="303"/>
      <c r="Y9" s="302"/>
      <c r="Z9" s="302"/>
      <c r="AA9" s="302"/>
      <c r="AB9" s="303"/>
      <c r="AC9" s="303"/>
      <c r="AD9" s="303"/>
      <c r="AE9" s="302"/>
      <c r="AF9" s="302"/>
      <c r="AG9" s="302"/>
      <c r="AH9" s="303"/>
      <c r="AI9" s="303"/>
      <c r="AJ9" s="303"/>
      <c r="AK9" s="302"/>
      <c r="AL9" s="302"/>
      <c r="AM9" s="302"/>
      <c r="AN9" s="303"/>
      <c r="AO9" s="303"/>
      <c r="AP9" s="304"/>
      <c r="AQ9" s="335">
        <f>SUM(INDEX(G9:AP9,1,1+($I$3-1)*3,1):INDEX(G9:AP9,1,3+($I$3-1)*3,1))/8</f>
        <v>0</v>
      </c>
      <c r="AR9" s="335">
        <f t="shared" si="0"/>
        <v>0</v>
      </c>
      <c r="AS9" s="331">
        <f t="shared" si="1"/>
        <v>0</v>
      </c>
      <c r="AT9" s="332">
        <f t="shared" si="2"/>
        <v>0</v>
      </c>
      <c r="AU9" s="332">
        <f t="shared" si="3"/>
        <v>0</v>
      </c>
      <c r="AV9" s="332">
        <f t="shared" si="4"/>
        <v>0</v>
      </c>
      <c r="AW9" s="332">
        <f t="shared" si="5"/>
        <v>0</v>
      </c>
      <c r="AX9" s="332">
        <f t="shared" si="6"/>
        <v>0</v>
      </c>
      <c r="AY9" s="332">
        <f t="shared" si="7"/>
        <v>0</v>
      </c>
      <c r="AZ9" s="332">
        <f t="shared" si="8"/>
        <v>0</v>
      </c>
      <c r="BA9" s="332">
        <f t="shared" si="9"/>
        <v>0</v>
      </c>
      <c r="BB9" s="332">
        <f t="shared" si="10"/>
        <v>0</v>
      </c>
      <c r="BC9" s="332">
        <f t="shared" si="11"/>
        <v>0</v>
      </c>
      <c r="BD9" s="332">
        <f t="shared" si="12"/>
        <v>0</v>
      </c>
      <c r="BE9" s="333">
        <f t="shared" si="13"/>
        <v>0</v>
      </c>
    </row>
    <row r="10" spans="1:57" ht="13.5" thickBot="1">
      <c r="A10" s="334">
        <v>3</v>
      </c>
      <c r="B10" s="404" t="s">
        <v>274</v>
      </c>
      <c r="C10" s="404" t="s">
        <v>278</v>
      </c>
      <c r="D10" s="404" t="s">
        <v>269</v>
      </c>
      <c r="E10" s="410">
        <v>1</v>
      </c>
      <c r="F10" s="404" t="s">
        <v>279</v>
      </c>
      <c r="G10" s="417"/>
      <c r="H10" s="416">
        <v>400</v>
      </c>
      <c r="I10" s="416"/>
      <c r="J10" s="415"/>
      <c r="K10" s="415"/>
      <c r="L10" s="415"/>
      <c r="M10" s="302"/>
      <c r="N10" s="302"/>
      <c r="O10" s="302"/>
      <c r="P10" s="303"/>
      <c r="Q10" s="303"/>
      <c r="R10" s="303"/>
      <c r="S10" s="302"/>
      <c r="T10" s="302"/>
      <c r="U10" s="302"/>
      <c r="V10" s="303"/>
      <c r="W10" s="303"/>
      <c r="X10" s="303"/>
      <c r="Y10" s="302"/>
      <c r="Z10" s="302"/>
      <c r="AA10" s="302"/>
      <c r="AB10" s="303"/>
      <c r="AC10" s="303"/>
      <c r="AD10" s="303"/>
      <c r="AE10" s="302"/>
      <c r="AF10" s="302"/>
      <c r="AG10" s="302"/>
      <c r="AH10" s="303"/>
      <c r="AI10" s="303"/>
      <c r="AJ10" s="303"/>
      <c r="AK10" s="302"/>
      <c r="AL10" s="302"/>
      <c r="AM10" s="302"/>
      <c r="AN10" s="303"/>
      <c r="AO10" s="303"/>
      <c r="AP10" s="304"/>
      <c r="AQ10" s="335">
        <f>SUM(INDEX(G10:AP10,1,1+($I$3-1)*3,1):INDEX(G10:AP10,1,3+($I$3-1)*3,1))/8</f>
        <v>50</v>
      </c>
      <c r="AR10" s="335">
        <f t="shared" si="0"/>
        <v>50</v>
      </c>
      <c r="AS10" s="331">
        <f t="shared" si="1"/>
        <v>10000</v>
      </c>
      <c r="AT10" s="332">
        <f t="shared" si="2"/>
        <v>0</v>
      </c>
      <c r="AU10" s="332">
        <f t="shared" si="3"/>
        <v>0</v>
      </c>
      <c r="AV10" s="332">
        <f t="shared" si="4"/>
        <v>0</v>
      </c>
      <c r="AW10" s="332">
        <f t="shared" si="5"/>
        <v>0</v>
      </c>
      <c r="AX10" s="332">
        <f t="shared" si="6"/>
        <v>0</v>
      </c>
      <c r="AY10" s="332">
        <f t="shared" si="7"/>
        <v>0</v>
      </c>
      <c r="AZ10" s="332">
        <f t="shared" si="8"/>
        <v>0</v>
      </c>
      <c r="BA10" s="332">
        <f t="shared" si="9"/>
        <v>0</v>
      </c>
      <c r="BB10" s="332">
        <f t="shared" si="10"/>
        <v>0</v>
      </c>
      <c r="BC10" s="332">
        <f t="shared" si="11"/>
        <v>0</v>
      </c>
      <c r="BD10" s="332">
        <f t="shared" si="12"/>
        <v>0</v>
      </c>
      <c r="BE10" s="333">
        <f t="shared" si="13"/>
        <v>10000</v>
      </c>
    </row>
    <row r="11" spans="1:57" ht="13.5" thickBot="1">
      <c r="A11" s="334">
        <v>4</v>
      </c>
      <c r="B11" s="404" t="s">
        <v>274</v>
      </c>
      <c r="C11" s="404" t="s">
        <v>280</v>
      </c>
      <c r="D11" s="404" t="s">
        <v>270</v>
      </c>
      <c r="E11" s="410">
        <v>1</v>
      </c>
      <c r="F11" s="404" t="s">
        <v>277</v>
      </c>
      <c r="G11" s="417"/>
      <c r="H11" s="416"/>
      <c r="I11" s="423">
        <v>388</v>
      </c>
      <c r="J11" s="415"/>
      <c r="K11" s="415"/>
      <c r="L11" s="415"/>
      <c r="M11" s="302"/>
      <c r="N11" s="302"/>
      <c r="O11" s="302"/>
      <c r="P11" s="303"/>
      <c r="Q11" s="303"/>
      <c r="R11" s="303"/>
      <c r="S11" s="302"/>
      <c r="T11" s="302"/>
      <c r="U11" s="302"/>
      <c r="V11" s="303"/>
      <c r="W11" s="303"/>
      <c r="X11" s="303"/>
      <c r="Y11" s="302"/>
      <c r="Z11" s="302"/>
      <c r="AA11" s="302"/>
      <c r="AB11" s="303"/>
      <c r="AC11" s="303"/>
      <c r="AD11" s="303"/>
      <c r="AE11" s="302"/>
      <c r="AF11" s="302"/>
      <c r="AG11" s="302"/>
      <c r="AH11" s="303"/>
      <c r="AI11" s="303"/>
      <c r="AJ11" s="303"/>
      <c r="AK11" s="302"/>
      <c r="AL11" s="302"/>
      <c r="AM11" s="302"/>
      <c r="AN11" s="303"/>
      <c r="AO11" s="303"/>
      <c r="AP11" s="304"/>
      <c r="AQ11" s="335">
        <f>SUM(INDEX(G11:AP11,1,1+($I$3-1)*3,1):INDEX(G11:AP11,1,3+($I$3-1)*3,1))/8</f>
        <v>48.5</v>
      </c>
      <c r="AR11" s="335">
        <f t="shared" si="0"/>
        <v>48.5</v>
      </c>
      <c r="AS11" s="331">
        <f t="shared" si="1"/>
        <v>4850</v>
      </c>
      <c r="AT11" s="332">
        <f t="shared" si="2"/>
        <v>0</v>
      </c>
      <c r="AU11" s="332">
        <f t="shared" si="3"/>
        <v>0</v>
      </c>
      <c r="AV11" s="332">
        <f t="shared" si="4"/>
        <v>0</v>
      </c>
      <c r="AW11" s="332">
        <f t="shared" si="5"/>
        <v>0</v>
      </c>
      <c r="AX11" s="332">
        <f t="shared" si="6"/>
        <v>0</v>
      </c>
      <c r="AY11" s="332">
        <f t="shared" si="7"/>
        <v>0</v>
      </c>
      <c r="AZ11" s="332">
        <f t="shared" si="8"/>
        <v>0</v>
      </c>
      <c r="BA11" s="332">
        <f t="shared" si="9"/>
        <v>0</v>
      </c>
      <c r="BB11" s="332">
        <f t="shared" si="10"/>
        <v>0</v>
      </c>
      <c r="BC11" s="332">
        <f t="shared" si="11"/>
        <v>0</v>
      </c>
      <c r="BD11" s="332">
        <f t="shared" si="12"/>
        <v>0</v>
      </c>
      <c r="BE11" s="333">
        <f t="shared" si="13"/>
        <v>4850</v>
      </c>
    </row>
    <row r="12" spans="1:57" ht="12.75">
      <c r="A12" s="334">
        <v>5</v>
      </c>
      <c r="B12" s="404" t="s">
        <v>274</v>
      </c>
      <c r="C12" s="404" t="s">
        <v>281</v>
      </c>
      <c r="D12" s="404" t="s">
        <v>271</v>
      </c>
      <c r="E12" s="410">
        <v>2</v>
      </c>
      <c r="F12" s="404" t="s">
        <v>277</v>
      </c>
      <c r="G12" s="417"/>
      <c r="H12" s="416"/>
      <c r="I12" s="416">
        <v>400</v>
      </c>
      <c r="J12" s="415"/>
      <c r="K12" s="415"/>
      <c r="L12" s="415"/>
      <c r="M12" s="302"/>
      <c r="N12" s="302"/>
      <c r="O12" s="302"/>
      <c r="P12" s="303"/>
      <c r="Q12" s="303"/>
      <c r="R12" s="303"/>
      <c r="S12" s="302"/>
      <c r="T12" s="302"/>
      <c r="U12" s="302"/>
      <c r="V12" s="303"/>
      <c r="W12" s="303"/>
      <c r="X12" s="303"/>
      <c r="Y12" s="302"/>
      <c r="Z12" s="302"/>
      <c r="AA12" s="302"/>
      <c r="AB12" s="303"/>
      <c r="AC12" s="303"/>
      <c r="AD12" s="303"/>
      <c r="AE12" s="302"/>
      <c r="AF12" s="302"/>
      <c r="AG12" s="302"/>
      <c r="AH12" s="303"/>
      <c r="AI12" s="303"/>
      <c r="AJ12" s="303"/>
      <c r="AK12" s="302"/>
      <c r="AL12" s="302"/>
      <c r="AM12" s="302"/>
      <c r="AN12" s="303"/>
      <c r="AO12" s="303"/>
      <c r="AP12" s="304"/>
      <c r="AQ12" s="335">
        <f>SUM(INDEX(G12:AP12,1,1+($I$3-1)*3,1):INDEX(G12:AP12,1,3+($I$3-1)*3,1))/8</f>
        <v>50</v>
      </c>
      <c r="AR12" s="335">
        <f t="shared" si="0"/>
        <v>50</v>
      </c>
      <c r="AS12" s="331">
        <f t="shared" si="1"/>
        <v>5000</v>
      </c>
      <c r="AT12" s="332">
        <f t="shared" si="2"/>
        <v>0</v>
      </c>
      <c r="AU12" s="332">
        <f t="shared" si="3"/>
        <v>0</v>
      </c>
      <c r="AV12" s="332">
        <f t="shared" si="4"/>
        <v>0</v>
      </c>
      <c r="AW12" s="332">
        <f t="shared" si="5"/>
        <v>0</v>
      </c>
      <c r="AX12" s="332">
        <f t="shared" si="6"/>
        <v>0</v>
      </c>
      <c r="AY12" s="332">
        <f t="shared" si="7"/>
        <v>0</v>
      </c>
      <c r="AZ12" s="332">
        <f t="shared" si="8"/>
        <v>0</v>
      </c>
      <c r="BA12" s="332">
        <f t="shared" si="9"/>
        <v>0</v>
      </c>
      <c r="BB12" s="332">
        <f t="shared" si="10"/>
        <v>0</v>
      </c>
      <c r="BC12" s="332">
        <f t="shared" si="11"/>
        <v>0</v>
      </c>
      <c r="BD12" s="332">
        <f t="shared" si="12"/>
        <v>0</v>
      </c>
      <c r="BE12" s="333">
        <f t="shared" si="13"/>
        <v>5000</v>
      </c>
    </row>
    <row r="13" spans="1:57" ht="12.75" outlineLevel="1">
      <c r="A13" s="334">
        <v>6</v>
      </c>
      <c r="B13" s="404"/>
      <c r="C13" s="404"/>
      <c r="D13" s="404"/>
      <c r="E13" s="410"/>
      <c r="F13" s="404"/>
      <c r="G13" s="302"/>
      <c r="H13" s="302"/>
      <c r="I13" s="302"/>
      <c r="J13" s="405"/>
      <c r="K13" s="405"/>
      <c r="L13" s="405"/>
      <c r="M13" s="302"/>
      <c r="N13" s="302"/>
      <c r="O13" s="302"/>
      <c r="P13" s="303"/>
      <c r="Q13" s="303"/>
      <c r="R13" s="303"/>
      <c r="S13" s="302"/>
      <c r="T13" s="302"/>
      <c r="U13" s="302"/>
      <c r="V13" s="303"/>
      <c r="W13" s="303"/>
      <c r="X13" s="303"/>
      <c r="Y13" s="302"/>
      <c r="Z13" s="302"/>
      <c r="AA13" s="302"/>
      <c r="AB13" s="303"/>
      <c r="AC13" s="303"/>
      <c r="AD13" s="303"/>
      <c r="AE13" s="302"/>
      <c r="AF13" s="302"/>
      <c r="AG13" s="302"/>
      <c r="AH13" s="303"/>
      <c r="AI13" s="303"/>
      <c r="AJ13" s="303"/>
      <c r="AK13" s="302"/>
      <c r="AL13" s="302"/>
      <c r="AM13" s="302"/>
      <c r="AN13" s="303"/>
      <c r="AO13" s="303"/>
      <c r="AP13" s="304"/>
      <c r="AQ13" s="335">
        <f>SUM(INDEX(G13:AP13,1,1+($I$3-1)*3,1):INDEX(G13:AP13,1,3+($I$3-1)*3,1))/8</f>
        <v>0</v>
      </c>
      <c r="AR13" s="335">
        <f t="shared" si="0"/>
        <v>0</v>
      </c>
      <c r="AS13" s="331">
        <f t="shared" si="1"/>
        <v>0</v>
      </c>
      <c r="AT13" s="332">
        <f t="shared" si="2"/>
        <v>0</v>
      </c>
      <c r="AU13" s="332">
        <f t="shared" si="3"/>
        <v>0</v>
      </c>
      <c r="AV13" s="332">
        <f t="shared" si="4"/>
        <v>0</v>
      </c>
      <c r="AW13" s="332">
        <f t="shared" si="5"/>
        <v>0</v>
      </c>
      <c r="AX13" s="332">
        <f t="shared" si="6"/>
        <v>0</v>
      </c>
      <c r="AY13" s="332">
        <f t="shared" si="7"/>
        <v>0</v>
      </c>
      <c r="AZ13" s="332">
        <f t="shared" si="8"/>
        <v>0</v>
      </c>
      <c r="BA13" s="332">
        <f t="shared" si="9"/>
        <v>0</v>
      </c>
      <c r="BB13" s="332">
        <f t="shared" si="10"/>
        <v>0</v>
      </c>
      <c r="BC13" s="332">
        <f t="shared" si="11"/>
        <v>0</v>
      </c>
      <c r="BD13" s="332">
        <f t="shared" si="12"/>
        <v>0</v>
      </c>
      <c r="BE13" s="333">
        <f t="shared" si="13"/>
        <v>0</v>
      </c>
    </row>
    <row r="14" spans="1:57" ht="12.75" outlineLevel="1">
      <c r="A14" s="334">
        <v>7</v>
      </c>
      <c r="B14" s="404"/>
      <c r="C14" s="404"/>
      <c r="D14" s="404"/>
      <c r="E14" s="410"/>
      <c r="F14" s="404"/>
      <c r="G14" s="302"/>
      <c r="H14" s="302"/>
      <c r="I14" s="302"/>
      <c r="J14" s="405"/>
      <c r="K14" s="405"/>
      <c r="L14" s="405"/>
      <c r="M14" s="302"/>
      <c r="N14" s="302"/>
      <c r="O14" s="302"/>
      <c r="P14" s="303"/>
      <c r="Q14" s="303"/>
      <c r="R14" s="303"/>
      <c r="S14" s="302"/>
      <c r="T14" s="302"/>
      <c r="U14" s="302"/>
      <c r="V14" s="303"/>
      <c r="W14" s="303"/>
      <c r="X14" s="303"/>
      <c r="Y14" s="302"/>
      <c r="Z14" s="302"/>
      <c r="AA14" s="302"/>
      <c r="AB14" s="303"/>
      <c r="AC14" s="303"/>
      <c r="AD14" s="303"/>
      <c r="AE14" s="302"/>
      <c r="AF14" s="302"/>
      <c r="AG14" s="302"/>
      <c r="AH14" s="303"/>
      <c r="AI14" s="303"/>
      <c r="AJ14" s="303"/>
      <c r="AK14" s="302"/>
      <c r="AL14" s="302"/>
      <c r="AM14" s="302"/>
      <c r="AN14" s="303"/>
      <c r="AO14" s="303"/>
      <c r="AP14" s="304"/>
      <c r="AQ14" s="335">
        <f>SUM(INDEX(G14:AP14,1,1+($I$3-1)*3,1):INDEX(G14:AP14,1,3+($I$3-1)*3,1))/8</f>
        <v>0</v>
      </c>
      <c r="AR14" s="335">
        <f t="shared" si="0"/>
        <v>0</v>
      </c>
      <c r="AS14" s="331">
        <f t="shared" si="1"/>
        <v>0</v>
      </c>
      <c r="AT14" s="332">
        <f t="shared" si="2"/>
        <v>0</v>
      </c>
      <c r="AU14" s="332">
        <f t="shared" si="3"/>
        <v>0</v>
      </c>
      <c r="AV14" s="332">
        <f t="shared" si="4"/>
        <v>0</v>
      </c>
      <c r="AW14" s="332">
        <f t="shared" si="5"/>
        <v>0</v>
      </c>
      <c r="AX14" s="332">
        <f t="shared" si="6"/>
        <v>0</v>
      </c>
      <c r="AY14" s="332">
        <f t="shared" si="7"/>
        <v>0</v>
      </c>
      <c r="AZ14" s="332">
        <f t="shared" si="8"/>
        <v>0</v>
      </c>
      <c r="BA14" s="332">
        <f t="shared" si="9"/>
        <v>0</v>
      </c>
      <c r="BB14" s="332">
        <f t="shared" si="10"/>
        <v>0</v>
      </c>
      <c r="BC14" s="332">
        <f t="shared" si="11"/>
        <v>0</v>
      </c>
      <c r="BD14" s="332">
        <f t="shared" si="12"/>
        <v>0</v>
      </c>
      <c r="BE14" s="333">
        <f t="shared" si="13"/>
        <v>0</v>
      </c>
    </row>
    <row r="15" spans="1:57" ht="12.75" outlineLevel="1">
      <c r="A15" s="334">
        <v>8</v>
      </c>
      <c r="B15" s="404"/>
      <c r="C15" s="404"/>
      <c r="D15" s="404"/>
      <c r="E15" s="410"/>
      <c r="F15" s="404"/>
      <c r="G15" s="302"/>
      <c r="H15" s="302"/>
      <c r="I15" s="302"/>
      <c r="J15" s="405"/>
      <c r="K15" s="405"/>
      <c r="L15" s="405"/>
      <c r="M15" s="302"/>
      <c r="N15" s="302"/>
      <c r="O15" s="302"/>
      <c r="P15" s="303"/>
      <c r="Q15" s="303"/>
      <c r="R15" s="303"/>
      <c r="S15" s="302"/>
      <c r="T15" s="302"/>
      <c r="U15" s="302"/>
      <c r="V15" s="303"/>
      <c r="W15" s="303"/>
      <c r="X15" s="303"/>
      <c r="Y15" s="302"/>
      <c r="Z15" s="302"/>
      <c r="AA15" s="302"/>
      <c r="AB15" s="303"/>
      <c r="AC15" s="303"/>
      <c r="AD15" s="303"/>
      <c r="AE15" s="302"/>
      <c r="AF15" s="302"/>
      <c r="AG15" s="302"/>
      <c r="AH15" s="303"/>
      <c r="AI15" s="303"/>
      <c r="AJ15" s="303"/>
      <c r="AK15" s="302"/>
      <c r="AL15" s="302"/>
      <c r="AM15" s="302"/>
      <c r="AN15" s="303"/>
      <c r="AO15" s="303"/>
      <c r="AP15" s="304"/>
      <c r="AQ15" s="335">
        <f>SUM(INDEX(G15:AP15,1,1+($I$3-1)*3,1):INDEX(G15:AP15,1,3+($I$3-1)*3,1))/8</f>
        <v>0</v>
      </c>
      <c r="AR15" s="335">
        <f t="shared" si="0"/>
        <v>0</v>
      </c>
      <c r="AS15" s="331">
        <f t="shared" si="1"/>
        <v>0</v>
      </c>
      <c r="AT15" s="332">
        <f t="shared" si="2"/>
        <v>0</v>
      </c>
      <c r="AU15" s="332">
        <f t="shared" si="3"/>
        <v>0</v>
      </c>
      <c r="AV15" s="332">
        <f t="shared" si="4"/>
        <v>0</v>
      </c>
      <c r="AW15" s="332">
        <f t="shared" si="5"/>
        <v>0</v>
      </c>
      <c r="AX15" s="332">
        <f t="shared" si="6"/>
        <v>0</v>
      </c>
      <c r="AY15" s="332">
        <f t="shared" si="7"/>
        <v>0</v>
      </c>
      <c r="AZ15" s="332">
        <f t="shared" si="8"/>
        <v>0</v>
      </c>
      <c r="BA15" s="332">
        <f t="shared" si="9"/>
        <v>0</v>
      </c>
      <c r="BB15" s="332">
        <f t="shared" si="10"/>
        <v>0</v>
      </c>
      <c r="BC15" s="332">
        <f t="shared" si="11"/>
        <v>0</v>
      </c>
      <c r="BD15" s="332">
        <f t="shared" si="12"/>
        <v>0</v>
      </c>
      <c r="BE15" s="333">
        <f t="shared" si="13"/>
        <v>0</v>
      </c>
    </row>
    <row r="16" spans="1:57" ht="12.75" outlineLevel="1">
      <c r="A16" s="334">
        <v>9</v>
      </c>
      <c r="B16" s="404"/>
      <c r="C16" s="404"/>
      <c r="D16" s="404"/>
      <c r="E16" s="410"/>
      <c r="F16" s="404"/>
      <c r="G16" s="302"/>
      <c r="H16" s="302"/>
      <c r="I16" s="302"/>
      <c r="J16" s="405"/>
      <c r="K16" s="405"/>
      <c r="L16" s="405"/>
      <c r="M16" s="302"/>
      <c r="N16" s="302"/>
      <c r="O16" s="302"/>
      <c r="P16" s="303"/>
      <c r="Q16" s="303"/>
      <c r="R16" s="303"/>
      <c r="S16" s="302"/>
      <c r="T16" s="302"/>
      <c r="U16" s="302"/>
      <c r="V16" s="303"/>
      <c r="W16" s="303"/>
      <c r="X16" s="303"/>
      <c r="Y16" s="302"/>
      <c r="Z16" s="302"/>
      <c r="AA16" s="302"/>
      <c r="AB16" s="303"/>
      <c r="AC16" s="303"/>
      <c r="AD16" s="303"/>
      <c r="AE16" s="302"/>
      <c r="AF16" s="302"/>
      <c r="AG16" s="302"/>
      <c r="AH16" s="303"/>
      <c r="AI16" s="303"/>
      <c r="AJ16" s="303"/>
      <c r="AK16" s="302"/>
      <c r="AL16" s="302"/>
      <c r="AM16" s="302"/>
      <c r="AN16" s="303"/>
      <c r="AO16" s="303"/>
      <c r="AP16" s="304"/>
      <c r="AQ16" s="335">
        <f>SUM(INDEX(G16:AP16,1,1+($I$3-1)*3,1):INDEX(G16:AP16,1,3+($I$3-1)*3,1))/8</f>
        <v>0</v>
      </c>
      <c r="AR16" s="335">
        <f t="shared" si="0"/>
        <v>0</v>
      </c>
      <c r="AS16" s="331">
        <f t="shared" si="1"/>
        <v>0</v>
      </c>
      <c r="AT16" s="332">
        <f t="shared" si="2"/>
        <v>0</v>
      </c>
      <c r="AU16" s="332">
        <f t="shared" si="3"/>
        <v>0</v>
      </c>
      <c r="AV16" s="332">
        <f t="shared" si="4"/>
        <v>0</v>
      </c>
      <c r="AW16" s="332">
        <f t="shared" si="5"/>
        <v>0</v>
      </c>
      <c r="AX16" s="332">
        <f t="shared" si="6"/>
        <v>0</v>
      </c>
      <c r="AY16" s="332">
        <f t="shared" si="7"/>
        <v>0</v>
      </c>
      <c r="AZ16" s="332">
        <f t="shared" si="8"/>
        <v>0</v>
      </c>
      <c r="BA16" s="332">
        <f t="shared" si="9"/>
        <v>0</v>
      </c>
      <c r="BB16" s="332">
        <f t="shared" si="10"/>
        <v>0</v>
      </c>
      <c r="BC16" s="332">
        <f t="shared" si="11"/>
        <v>0</v>
      </c>
      <c r="BD16" s="332">
        <f t="shared" si="12"/>
        <v>0</v>
      </c>
      <c r="BE16" s="333">
        <f t="shared" si="13"/>
        <v>0</v>
      </c>
    </row>
    <row r="17" spans="1:57" ht="12.75" outlineLevel="1">
      <c r="A17" s="334">
        <v>10</v>
      </c>
      <c r="B17" s="404"/>
      <c r="C17" s="404"/>
      <c r="D17" s="404"/>
      <c r="E17" s="410"/>
      <c r="F17" s="404"/>
      <c r="G17" s="302"/>
      <c r="H17" s="302"/>
      <c r="I17" s="302"/>
      <c r="J17" s="405"/>
      <c r="K17" s="405"/>
      <c r="L17" s="405"/>
      <c r="M17" s="302"/>
      <c r="N17" s="302"/>
      <c r="O17" s="302"/>
      <c r="P17" s="303"/>
      <c r="Q17" s="303"/>
      <c r="R17" s="303"/>
      <c r="S17" s="302"/>
      <c r="T17" s="302"/>
      <c r="U17" s="302"/>
      <c r="V17" s="303"/>
      <c r="W17" s="303"/>
      <c r="X17" s="303"/>
      <c r="Y17" s="302"/>
      <c r="Z17" s="302"/>
      <c r="AA17" s="302"/>
      <c r="AB17" s="303"/>
      <c r="AC17" s="303"/>
      <c r="AD17" s="303"/>
      <c r="AE17" s="302"/>
      <c r="AF17" s="302"/>
      <c r="AG17" s="302"/>
      <c r="AH17" s="303"/>
      <c r="AI17" s="303"/>
      <c r="AJ17" s="303"/>
      <c r="AK17" s="302"/>
      <c r="AL17" s="302"/>
      <c r="AM17" s="302"/>
      <c r="AN17" s="303"/>
      <c r="AO17" s="303"/>
      <c r="AP17" s="304"/>
      <c r="AQ17" s="335">
        <f>SUM(INDEX(G17:AP17,1,1+($I$3-1)*3,1):INDEX(G17:AP17,1,3+($I$3-1)*3,1))/8</f>
        <v>0</v>
      </c>
      <c r="AR17" s="335">
        <f aca="true" t="shared" si="14" ref="AR17:AR25">SUM(G17:AP17)/8</f>
        <v>0</v>
      </c>
      <c r="AS17" s="331">
        <f aca="true" t="shared" si="15" ref="AS17:AS25">$F17*SUM(G17:I17)/8</f>
        <v>0</v>
      </c>
      <c r="AT17" s="332">
        <f aca="true" t="shared" si="16" ref="AT17:AT25">$F17*SUM(J17:L17)/8</f>
        <v>0</v>
      </c>
      <c r="AU17" s="332">
        <f aca="true" t="shared" si="17" ref="AU17:AU25">$F17*SUM(M17:O17)/8</f>
        <v>0</v>
      </c>
      <c r="AV17" s="332">
        <f aca="true" t="shared" si="18" ref="AV17:AV25">$F17*SUM(P17:R17)/8</f>
        <v>0</v>
      </c>
      <c r="AW17" s="332">
        <f aca="true" t="shared" si="19" ref="AW17:AW25">$F17*SUM(S17:U17)/8</f>
        <v>0</v>
      </c>
      <c r="AX17" s="332">
        <f aca="true" t="shared" si="20" ref="AX17:AX25">$F17*SUM(V17:X17)/8</f>
        <v>0</v>
      </c>
      <c r="AY17" s="332">
        <f aca="true" t="shared" si="21" ref="AY17:AY25">$F17*SUM(Y17:AA17)/8</f>
        <v>0</v>
      </c>
      <c r="AZ17" s="332">
        <f aca="true" t="shared" si="22" ref="AZ17:AZ25">$F17*SUM(AB17:AD17)/8</f>
        <v>0</v>
      </c>
      <c r="BA17" s="332">
        <f aca="true" t="shared" si="23" ref="BA17:BA25">$F17*SUM(AE17:AG17)/8</f>
        <v>0</v>
      </c>
      <c r="BB17" s="332">
        <f aca="true" t="shared" si="24" ref="BB17:BB25">$F17*SUM(AH17:AJ17)/8</f>
        <v>0</v>
      </c>
      <c r="BC17" s="332">
        <f aca="true" t="shared" si="25" ref="BC17:BC25">$F17*SUM(AK17:AM17)/8</f>
        <v>0</v>
      </c>
      <c r="BD17" s="332">
        <f aca="true" t="shared" si="26" ref="BD17:BD25">$F17*SUM(AN17:AP17)/8</f>
        <v>0</v>
      </c>
      <c r="BE17" s="333">
        <f aca="true" t="shared" si="27" ref="BE17:BE25">SUM(AS17:BD17)</f>
        <v>0</v>
      </c>
    </row>
    <row r="18" spans="1:57" ht="12.75" outlineLevel="1">
      <c r="A18" s="334">
        <v>11</v>
      </c>
      <c r="B18" s="404"/>
      <c r="C18" s="404"/>
      <c r="D18" s="404"/>
      <c r="E18" s="410"/>
      <c r="F18" s="404"/>
      <c r="G18" s="302"/>
      <c r="H18" s="302"/>
      <c r="I18" s="302"/>
      <c r="J18" s="405"/>
      <c r="K18" s="405"/>
      <c r="L18" s="405"/>
      <c r="M18" s="302"/>
      <c r="N18" s="302"/>
      <c r="O18" s="302"/>
      <c r="P18" s="303"/>
      <c r="Q18" s="303"/>
      <c r="R18" s="303"/>
      <c r="S18" s="302"/>
      <c r="T18" s="302"/>
      <c r="U18" s="302"/>
      <c r="V18" s="303"/>
      <c r="W18" s="303"/>
      <c r="X18" s="303"/>
      <c r="Y18" s="302"/>
      <c r="Z18" s="302"/>
      <c r="AA18" s="302"/>
      <c r="AB18" s="303"/>
      <c r="AC18" s="303"/>
      <c r="AD18" s="303"/>
      <c r="AE18" s="302"/>
      <c r="AF18" s="302"/>
      <c r="AG18" s="302"/>
      <c r="AH18" s="303"/>
      <c r="AI18" s="303"/>
      <c r="AJ18" s="303"/>
      <c r="AK18" s="302"/>
      <c r="AL18" s="302"/>
      <c r="AM18" s="302"/>
      <c r="AN18" s="303"/>
      <c r="AO18" s="303"/>
      <c r="AP18" s="304"/>
      <c r="AQ18" s="335">
        <f>SUM(INDEX(G18:AP18,1,1+($I$3-1)*3,1):INDEX(G18:AP18,1,3+($I$3-1)*3,1))/8</f>
        <v>0</v>
      </c>
      <c r="AR18" s="335">
        <f t="shared" si="14"/>
        <v>0</v>
      </c>
      <c r="AS18" s="331">
        <f t="shared" si="15"/>
        <v>0</v>
      </c>
      <c r="AT18" s="332">
        <f t="shared" si="16"/>
        <v>0</v>
      </c>
      <c r="AU18" s="332">
        <f t="shared" si="17"/>
        <v>0</v>
      </c>
      <c r="AV18" s="332">
        <f t="shared" si="18"/>
        <v>0</v>
      </c>
      <c r="AW18" s="332">
        <f t="shared" si="19"/>
        <v>0</v>
      </c>
      <c r="AX18" s="332">
        <f t="shared" si="20"/>
        <v>0</v>
      </c>
      <c r="AY18" s="332">
        <f t="shared" si="21"/>
        <v>0</v>
      </c>
      <c r="AZ18" s="332">
        <f t="shared" si="22"/>
        <v>0</v>
      </c>
      <c r="BA18" s="332">
        <f t="shared" si="23"/>
        <v>0</v>
      </c>
      <c r="BB18" s="332">
        <f t="shared" si="24"/>
        <v>0</v>
      </c>
      <c r="BC18" s="332">
        <f t="shared" si="25"/>
        <v>0</v>
      </c>
      <c r="BD18" s="332">
        <f t="shared" si="26"/>
        <v>0</v>
      </c>
      <c r="BE18" s="333">
        <f t="shared" si="27"/>
        <v>0</v>
      </c>
    </row>
    <row r="19" spans="1:57" ht="12.75" outlineLevel="1">
      <c r="A19" s="334">
        <v>12</v>
      </c>
      <c r="B19" s="404"/>
      <c r="C19" s="404"/>
      <c r="D19" s="404"/>
      <c r="E19" s="410"/>
      <c r="F19" s="404"/>
      <c r="G19" s="302"/>
      <c r="H19" s="302"/>
      <c r="I19" s="302"/>
      <c r="J19" s="405"/>
      <c r="K19" s="405"/>
      <c r="L19" s="405"/>
      <c r="M19" s="302"/>
      <c r="N19" s="302"/>
      <c r="O19" s="302"/>
      <c r="P19" s="303"/>
      <c r="Q19" s="303"/>
      <c r="R19" s="303"/>
      <c r="S19" s="302"/>
      <c r="T19" s="302"/>
      <c r="U19" s="302"/>
      <c r="V19" s="303"/>
      <c r="W19" s="303"/>
      <c r="X19" s="303"/>
      <c r="Y19" s="302"/>
      <c r="Z19" s="302"/>
      <c r="AA19" s="302"/>
      <c r="AB19" s="303"/>
      <c r="AC19" s="303"/>
      <c r="AD19" s="303"/>
      <c r="AE19" s="302"/>
      <c r="AF19" s="302"/>
      <c r="AG19" s="302"/>
      <c r="AH19" s="303"/>
      <c r="AI19" s="303"/>
      <c r="AJ19" s="303"/>
      <c r="AK19" s="302"/>
      <c r="AL19" s="302"/>
      <c r="AM19" s="302"/>
      <c r="AN19" s="303"/>
      <c r="AO19" s="303"/>
      <c r="AP19" s="304"/>
      <c r="AQ19" s="335">
        <f>SUM(INDEX(G19:AP19,1,1+($I$3-1)*3,1):INDEX(G19:AP19,1,3+($I$3-1)*3,1))/8</f>
        <v>0</v>
      </c>
      <c r="AR19" s="335">
        <f t="shared" si="14"/>
        <v>0</v>
      </c>
      <c r="AS19" s="331">
        <f t="shared" si="15"/>
        <v>0</v>
      </c>
      <c r="AT19" s="332">
        <f t="shared" si="16"/>
        <v>0</v>
      </c>
      <c r="AU19" s="332">
        <f t="shared" si="17"/>
        <v>0</v>
      </c>
      <c r="AV19" s="332">
        <f t="shared" si="18"/>
        <v>0</v>
      </c>
      <c r="AW19" s="332">
        <f t="shared" si="19"/>
        <v>0</v>
      </c>
      <c r="AX19" s="332">
        <f t="shared" si="20"/>
        <v>0</v>
      </c>
      <c r="AY19" s="332">
        <f t="shared" si="21"/>
        <v>0</v>
      </c>
      <c r="AZ19" s="332">
        <f t="shared" si="22"/>
        <v>0</v>
      </c>
      <c r="BA19" s="332">
        <f t="shared" si="23"/>
        <v>0</v>
      </c>
      <c r="BB19" s="332">
        <f t="shared" si="24"/>
        <v>0</v>
      </c>
      <c r="BC19" s="332">
        <f t="shared" si="25"/>
        <v>0</v>
      </c>
      <c r="BD19" s="332">
        <f t="shared" si="26"/>
        <v>0</v>
      </c>
      <c r="BE19" s="333">
        <f t="shared" si="27"/>
        <v>0</v>
      </c>
    </row>
    <row r="20" spans="1:57" ht="12.75" outlineLevel="1">
      <c r="A20" s="334">
        <v>13</v>
      </c>
      <c r="B20" s="404"/>
      <c r="C20" s="404"/>
      <c r="D20" s="404"/>
      <c r="E20" s="410"/>
      <c r="F20" s="404"/>
      <c r="G20" s="302"/>
      <c r="H20" s="302"/>
      <c r="I20" s="302"/>
      <c r="J20" s="411"/>
      <c r="K20" s="411"/>
      <c r="L20" s="405"/>
      <c r="M20" s="302"/>
      <c r="N20" s="302"/>
      <c r="O20" s="302"/>
      <c r="P20" s="303"/>
      <c r="Q20" s="303"/>
      <c r="R20" s="303"/>
      <c r="S20" s="302"/>
      <c r="T20" s="302"/>
      <c r="U20" s="302"/>
      <c r="V20" s="303"/>
      <c r="W20" s="303"/>
      <c r="X20" s="303"/>
      <c r="Y20" s="302"/>
      <c r="Z20" s="302"/>
      <c r="AA20" s="302"/>
      <c r="AB20" s="303"/>
      <c r="AC20" s="303"/>
      <c r="AD20" s="303"/>
      <c r="AE20" s="302"/>
      <c r="AF20" s="302"/>
      <c r="AG20" s="302"/>
      <c r="AH20" s="303"/>
      <c r="AI20" s="303"/>
      <c r="AJ20" s="303"/>
      <c r="AK20" s="302"/>
      <c r="AL20" s="302"/>
      <c r="AM20" s="302"/>
      <c r="AN20" s="303"/>
      <c r="AO20" s="303"/>
      <c r="AP20" s="304"/>
      <c r="AQ20" s="335">
        <f>SUM(INDEX(G20:AP20,1,1+($I$3-1)*3,1):INDEX(G20:AP20,1,3+($I$3-1)*3,1))/8</f>
        <v>0</v>
      </c>
      <c r="AR20" s="335">
        <f t="shared" si="14"/>
        <v>0</v>
      </c>
      <c r="AS20" s="331">
        <f t="shared" si="15"/>
        <v>0</v>
      </c>
      <c r="AT20" s="332">
        <f t="shared" si="16"/>
        <v>0</v>
      </c>
      <c r="AU20" s="332">
        <f t="shared" si="17"/>
        <v>0</v>
      </c>
      <c r="AV20" s="332">
        <f t="shared" si="18"/>
        <v>0</v>
      </c>
      <c r="AW20" s="332">
        <f t="shared" si="19"/>
        <v>0</v>
      </c>
      <c r="AX20" s="332">
        <f t="shared" si="20"/>
        <v>0</v>
      </c>
      <c r="AY20" s="332">
        <f t="shared" si="21"/>
        <v>0</v>
      </c>
      <c r="AZ20" s="332">
        <f t="shared" si="22"/>
        <v>0</v>
      </c>
      <c r="BA20" s="332">
        <f t="shared" si="23"/>
        <v>0</v>
      </c>
      <c r="BB20" s="332">
        <f t="shared" si="24"/>
        <v>0</v>
      </c>
      <c r="BC20" s="332">
        <f t="shared" si="25"/>
        <v>0</v>
      </c>
      <c r="BD20" s="332">
        <f t="shared" si="26"/>
        <v>0</v>
      </c>
      <c r="BE20" s="333">
        <f t="shared" si="27"/>
        <v>0</v>
      </c>
    </row>
    <row r="21" spans="1:57" ht="12.75" outlineLevel="1">
      <c r="A21" s="334">
        <v>14</v>
      </c>
      <c r="B21" s="404"/>
      <c r="C21" s="404"/>
      <c r="D21" s="404"/>
      <c r="E21" s="404"/>
      <c r="F21" s="404"/>
      <c r="G21" s="305"/>
      <c r="H21" s="302"/>
      <c r="I21" s="302"/>
      <c r="J21" s="405"/>
      <c r="K21" s="405"/>
      <c r="L21" s="405"/>
      <c r="M21" s="302"/>
      <c r="N21" s="302"/>
      <c r="O21" s="302"/>
      <c r="P21" s="303"/>
      <c r="Q21" s="303"/>
      <c r="R21" s="303"/>
      <c r="S21" s="302"/>
      <c r="T21" s="302"/>
      <c r="U21" s="302"/>
      <c r="V21" s="303"/>
      <c r="W21" s="303"/>
      <c r="X21" s="303"/>
      <c r="Y21" s="302"/>
      <c r="Z21" s="302"/>
      <c r="AA21" s="302"/>
      <c r="AB21" s="303"/>
      <c r="AC21" s="303"/>
      <c r="AD21" s="303"/>
      <c r="AE21" s="302"/>
      <c r="AF21" s="302"/>
      <c r="AG21" s="302"/>
      <c r="AH21" s="303"/>
      <c r="AI21" s="303"/>
      <c r="AJ21" s="303"/>
      <c r="AK21" s="302"/>
      <c r="AL21" s="302"/>
      <c r="AM21" s="302"/>
      <c r="AN21" s="303"/>
      <c r="AO21" s="303"/>
      <c r="AP21" s="304"/>
      <c r="AQ21" s="335">
        <f>SUM(INDEX(G21:AP21,1,1+($I$3-1)*3,1):INDEX(G21:AP21,1,3+($I$3-1)*3,1))/8</f>
        <v>0</v>
      </c>
      <c r="AR21" s="335">
        <f t="shared" si="14"/>
        <v>0</v>
      </c>
      <c r="AS21" s="331">
        <f t="shared" si="15"/>
        <v>0</v>
      </c>
      <c r="AT21" s="332">
        <f t="shared" si="16"/>
        <v>0</v>
      </c>
      <c r="AU21" s="332">
        <f t="shared" si="17"/>
        <v>0</v>
      </c>
      <c r="AV21" s="332">
        <f t="shared" si="18"/>
        <v>0</v>
      </c>
      <c r="AW21" s="332">
        <f t="shared" si="19"/>
        <v>0</v>
      </c>
      <c r="AX21" s="332">
        <f t="shared" si="20"/>
        <v>0</v>
      </c>
      <c r="AY21" s="332">
        <f t="shared" si="21"/>
        <v>0</v>
      </c>
      <c r="AZ21" s="332">
        <f t="shared" si="22"/>
        <v>0</v>
      </c>
      <c r="BA21" s="332">
        <f t="shared" si="23"/>
        <v>0</v>
      </c>
      <c r="BB21" s="332">
        <f t="shared" si="24"/>
        <v>0</v>
      </c>
      <c r="BC21" s="332">
        <f t="shared" si="25"/>
        <v>0</v>
      </c>
      <c r="BD21" s="332">
        <f t="shared" si="26"/>
        <v>0</v>
      </c>
      <c r="BE21" s="333">
        <f t="shared" si="27"/>
        <v>0</v>
      </c>
    </row>
    <row r="22" spans="1:57" ht="12.75" outlineLevel="1">
      <c r="A22" s="334">
        <v>15</v>
      </c>
      <c r="B22" s="404"/>
      <c r="C22" s="404"/>
      <c r="D22" s="404"/>
      <c r="E22" s="404"/>
      <c r="F22" s="404"/>
      <c r="G22" s="305"/>
      <c r="H22" s="302"/>
      <c r="I22" s="302"/>
      <c r="J22" s="405"/>
      <c r="K22" s="405"/>
      <c r="L22" s="405"/>
      <c r="M22" s="302"/>
      <c r="N22" s="302"/>
      <c r="O22" s="302"/>
      <c r="P22" s="303"/>
      <c r="Q22" s="303"/>
      <c r="R22" s="303"/>
      <c r="S22" s="302"/>
      <c r="T22" s="302"/>
      <c r="U22" s="302"/>
      <c r="V22" s="303"/>
      <c r="W22" s="303"/>
      <c r="X22" s="303"/>
      <c r="Y22" s="302"/>
      <c r="Z22" s="302"/>
      <c r="AA22" s="302"/>
      <c r="AB22" s="303"/>
      <c r="AC22" s="303"/>
      <c r="AD22" s="303"/>
      <c r="AE22" s="302"/>
      <c r="AF22" s="302"/>
      <c r="AG22" s="302"/>
      <c r="AH22" s="303"/>
      <c r="AI22" s="303"/>
      <c r="AJ22" s="303"/>
      <c r="AK22" s="302"/>
      <c r="AL22" s="302"/>
      <c r="AM22" s="302"/>
      <c r="AN22" s="303"/>
      <c r="AO22" s="303"/>
      <c r="AP22" s="304"/>
      <c r="AQ22" s="335">
        <f>SUM(INDEX(G22:AP22,1,1+($I$3-1)*3,1):INDEX(G22:AP22,1,3+($I$3-1)*3,1))/8</f>
        <v>0</v>
      </c>
      <c r="AR22" s="335">
        <f t="shared" si="14"/>
        <v>0</v>
      </c>
      <c r="AS22" s="331">
        <f t="shared" si="15"/>
        <v>0</v>
      </c>
      <c r="AT22" s="332">
        <f t="shared" si="16"/>
        <v>0</v>
      </c>
      <c r="AU22" s="332">
        <f t="shared" si="17"/>
        <v>0</v>
      </c>
      <c r="AV22" s="332">
        <f t="shared" si="18"/>
        <v>0</v>
      </c>
      <c r="AW22" s="332">
        <f t="shared" si="19"/>
        <v>0</v>
      </c>
      <c r="AX22" s="332">
        <f t="shared" si="20"/>
        <v>0</v>
      </c>
      <c r="AY22" s="332">
        <f t="shared" si="21"/>
        <v>0</v>
      </c>
      <c r="AZ22" s="332">
        <f t="shared" si="22"/>
        <v>0</v>
      </c>
      <c r="BA22" s="332">
        <f t="shared" si="23"/>
        <v>0</v>
      </c>
      <c r="BB22" s="332">
        <f t="shared" si="24"/>
        <v>0</v>
      </c>
      <c r="BC22" s="332">
        <f t="shared" si="25"/>
        <v>0</v>
      </c>
      <c r="BD22" s="332">
        <f t="shared" si="26"/>
        <v>0</v>
      </c>
      <c r="BE22" s="333">
        <f t="shared" si="27"/>
        <v>0</v>
      </c>
    </row>
    <row r="23" spans="1:57" ht="12.75" outlineLevel="1">
      <c r="A23" s="334">
        <v>16</v>
      </c>
      <c r="B23" s="404"/>
      <c r="C23" s="404"/>
      <c r="D23" s="404"/>
      <c r="E23" s="404"/>
      <c r="F23" s="404"/>
      <c r="G23" s="305"/>
      <c r="H23" s="302"/>
      <c r="I23" s="302"/>
      <c r="J23" s="405"/>
      <c r="K23" s="405"/>
      <c r="L23" s="405"/>
      <c r="M23" s="302"/>
      <c r="N23" s="302"/>
      <c r="O23" s="302"/>
      <c r="P23" s="303"/>
      <c r="Q23" s="303"/>
      <c r="R23" s="303"/>
      <c r="S23" s="302"/>
      <c r="T23" s="302"/>
      <c r="U23" s="302"/>
      <c r="V23" s="303"/>
      <c r="W23" s="303"/>
      <c r="X23" s="303"/>
      <c r="Y23" s="302"/>
      <c r="Z23" s="302"/>
      <c r="AA23" s="302"/>
      <c r="AB23" s="303"/>
      <c r="AC23" s="303"/>
      <c r="AD23" s="303"/>
      <c r="AE23" s="302"/>
      <c r="AF23" s="302"/>
      <c r="AG23" s="302"/>
      <c r="AH23" s="303"/>
      <c r="AI23" s="303"/>
      <c r="AJ23" s="303"/>
      <c r="AK23" s="302"/>
      <c r="AL23" s="302"/>
      <c r="AM23" s="302"/>
      <c r="AN23" s="303"/>
      <c r="AO23" s="303"/>
      <c r="AP23" s="304"/>
      <c r="AQ23" s="335">
        <f>SUM(INDEX(G23:AP23,1,1+($I$3-1)*3,1):INDEX(G23:AP23,1,3+($I$3-1)*3,1))/8</f>
        <v>0</v>
      </c>
      <c r="AR23" s="335">
        <f t="shared" si="14"/>
        <v>0</v>
      </c>
      <c r="AS23" s="331">
        <f t="shared" si="15"/>
        <v>0</v>
      </c>
      <c r="AT23" s="332">
        <f t="shared" si="16"/>
        <v>0</v>
      </c>
      <c r="AU23" s="332">
        <f t="shared" si="17"/>
        <v>0</v>
      </c>
      <c r="AV23" s="332">
        <f t="shared" si="18"/>
        <v>0</v>
      </c>
      <c r="AW23" s="332">
        <f t="shared" si="19"/>
        <v>0</v>
      </c>
      <c r="AX23" s="332">
        <f t="shared" si="20"/>
        <v>0</v>
      </c>
      <c r="AY23" s="332">
        <f t="shared" si="21"/>
        <v>0</v>
      </c>
      <c r="AZ23" s="332">
        <f t="shared" si="22"/>
        <v>0</v>
      </c>
      <c r="BA23" s="332">
        <f t="shared" si="23"/>
        <v>0</v>
      </c>
      <c r="BB23" s="332">
        <f t="shared" si="24"/>
        <v>0</v>
      </c>
      <c r="BC23" s="332">
        <f t="shared" si="25"/>
        <v>0</v>
      </c>
      <c r="BD23" s="332">
        <f t="shared" si="26"/>
        <v>0</v>
      </c>
      <c r="BE23" s="333">
        <f t="shared" si="27"/>
        <v>0</v>
      </c>
    </row>
    <row r="24" spans="1:57" ht="12.75" outlineLevel="1">
      <c r="A24" s="334">
        <v>17</v>
      </c>
      <c r="B24" s="404"/>
      <c r="C24" s="404"/>
      <c r="D24" s="404"/>
      <c r="E24" s="404"/>
      <c r="F24" s="404"/>
      <c r="G24" s="305"/>
      <c r="H24" s="302"/>
      <c r="I24" s="302"/>
      <c r="J24" s="405"/>
      <c r="K24" s="405"/>
      <c r="L24" s="405"/>
      <c r="M24" s="302"/>
      <c r="N24" s="302"/>
      <c r="O24" s="302"/>
      <c r="P24" s="303"/>
      <c r="Q24" s="303"/>
      <c r="R24" s="303"/>
      <c r="S24" s="302"/>
      <c r="T24" s="302"/>
      <c r="U24" s="302"/>
      <c r="V24" s="303"/>
      <c r="W24" s="303"/>
      <c r="X24" s="303"/>
      <c r="Y24" s="302"/>
      <c r="Z24" s="302"/>
      <c r="AA24" s="302"/>
      <c r="AB24" s="303"/>
      <c r="AC24" s="303"/>
      <c r="AD24" s="303"/>
      <c r="AE24" s="302"/>
      <c r="AF24" s="302"/>
      <c r="AG24" s="302"/>
      <c r="AH24" s="303"/>
      <c r="AI24" s="303"/>
      <c r="AJ24" s="303"/>
      <c r="AK24" s="302"/>
      <c r="AL24" s="302"/>
      <c r="AM24" s="302"/>
      <c r="AN24" s="303"/>
      <c r="AO24" s="303"/>
      <c r="AP24" s="304"/>
      <c r="AQ24" s="335">
        <f>SUM(INDEX(G24:AP24,1,1+($I$3-1)*3,1):INDEX(G24:AP24,1,3+($I$3-1)*3,1))/8</f>
        <v>0</v>
      </c>
      <c r="AR24" s="335">
        <f t="shared" si="14"/>
        <v>0</v>
      </c>
      <c r="AS24" s="331">
        <f t="shared" si="15"/>
        <v>0</v>
      </c>
      <c r="AT24" s="332">
        <f t="shared" si="16"/>
        <v>0</v>
      </c>
      <c r="AU24" s="332">
        <f t="shared" si="17"/>
        <v>0</v>
      </c>
      <c r="AV24" s="332">
        <f t="shared" si="18"/>
        <v>0</v>
      </c>
      <c r="AW24" s="332">
        <f t="shared" si="19"/>
        <v>0</v>
      </c>
      <c r="AX24" s="332">
        <f t="shared" si="20"/>
        <v>0</v>
      </c>
      <c r="AY24" s="332">
        <f t="shared" si="21"/>
        <v>0</v>
      </c>
      <c r="AZ24" s="332">
        <f t="shared" si="22"/>
        <v>0</v>
      </c>
      <c r="BA24" s="332">
        <f t="shared" si="23"/>
        <v>0</v>
      </c>
      <c r="BB24" s="332">
        <f t="shared" si="24"/>
        <v>0</v>
      </c>
      <c r="BC24" s="332">
        <f t="shared" si="25"/>
        <v>0</v>
      </c>
      <c r="BD24" s="332">
        <f t="shared" si="26"/>
        <v>0</v>
      </c>
      <c r="BE24" s="333">
        <f t="shared" si="27"/>
        <v>0</v>
      </c>
    </row>
    <row r="25" spans="1:57" ht="12.75" outlineLevel="1">
      <c r="A25" s="334">
        <v>18</v>
      </c>
      <c r="B25" s="404"/>
      <c r="C25" s="404"/>
      <c r="D25" s="404"/>
      <c r="E25" s="404"/>
      <c r="F25" s="404"/>
      <c r="G25" s="305"/>
      <c r="H25" s="302"/>
      <c r="I25" s="302"/>
      <c r="J25" s="405"/>
      <c r="K25" s="405"/>
      <c r="L25" s="405"/>
      <c r="M25" s="302"/>
      <c r="N25" s="302"/>
      <c r="O25" s="302"/>
      <c r="P25" s="303"/>
      <c r="Q25" s="303"/>
      <c r="R25" s="303"/>
      <c r="S25" s="302"/>
      <c r="T25" s="302"/>
      <c r="U25" s="302"/>
      <c r="V25" s="303"/>
      <c r="W25" s="303"/>
      <c r="X25" s="303"/>
      <c r="Y25" s="302"/>
      <c r="Z25" s="302"/>
      <c r="AA25" s="302"/>
      <c r="AB25" s="303"/>
      <c r="AC25" s="303"/>
      <c r="AD25" s="303"/>
      <c r="AE25" s="302"/>
      <c r="AF25" s="302"/>
      <c r="AG25" s="302"/>
      <c r="AH25" s="303"/>
      <c r="AI25" s="303"/>
      <c r="AJ25" s="303"/>
      <c r="AK25" s="302"/>
      <c r="AL25" s="302"/>
      <c r="AM25" s="302"/>
      <c r="AN25" s="303"/>
      <c r="AO25" s="303"/>
      <c r="AP25" s="304"/>
      <c r="AQ25" s="335">
        <f>SUM(INDEX(G25:AP25,1,1+($I$3-1)*3,1):INDEX(G25:AP25,1,3+($I$3-1)*3,1))/8</f>
        <v>0</v>
      </c>
      <c r="AR25" s="335">
        <f t="shared" si="14"/>
        <v>0</v>
      </c>
      <c r="AS25" s="331">
        <f t="shared" si="15"/>
        <v>0</v>
      </c>
      <c r="AT25" s="332">
        <f t="shared" si="16"/>
        <v>0</v>
      </c>
      <c r="AU25" s="332">
        <f t="shared" si="17"/>
        <v>0</v>
      </c>
      <c r="AV25" s="332">
        <f t="shared" si="18"/>
        <v>0</v>
      </c>
      <c r="AW25" s="332">
        <f t="shared" si="19"/>
        <v>0</v>
      </c>
      <c r="AX25" s="332">
        <f t="shared" si="20"/>
        <v>0</v>
      </c>
      <c r="AY25" s="332">
        <f t="shared" si="21"/>
        <v>0</v>
      </c>
      <c r="AZ25" s="332">
        <f t="shared" si="22"/>
        <v>0</v>
      </c>
      <c r="BA25" s="332">
        <f t="shared" si="23"/>
        <v>0</v>
      </c>
      <c r="BB25" s="332">
        <f t="shared" si="24"/>
        <v>0</v>
      </c>
      <c r="BC25" s="332">
        <f t="shared" si="25"/>
        <v>0</v>
      </c>
      <c r="BD25" s="332">
        <f t="shared" si="26"/>
        <v>0</v>
      </c>
      <c r="BE25" s="333">
        <f t="shared" si="27"/>
        <v>0</v>
      </c>
    </row>
    <row r="26" spans="1:57" ht="12.75" outlineLevel="1">
      <c r="A26" s="334">
        <v>19</v>
      </c>
      <c r="B26" s="404"/>
      <c r="C26" s="404"/>
      <c r="D26" s="404"/>
      <c r="E26" s="404"/>
      <c r="F26" s="404"/>
      <c r="G26" s="305"/>
      <c r="H26" s="302"/>
      <c r="I26" s="302"/>
      <c r="J26" s="405"/>
      <c r="K26" s="405"/>
      <c r="L26" s="405"/>
      <c r="M26" s="302"/>
      <c r="N26" s="302"/>
      <c r="O26" s="302"/>
      <c r="P26" s="303"/>
      <c r="Q26" s="303"/>
      <c r="R26" s="303"/>
      <c r="S26" s="302"/>
      <c r="T26" s="302"/>
      <c r="U26" s="302"/>
      <c r="V26" s="303"/>
      <c r="W26" s="303"/>
      <c r="X26" s="303"/>
      <c r="Y26" s="302"/>
      <c r="Z26" s="302"/>
      <c r="AA26" s="302"/>
      <c r="AB26" s="303"/>
      <c r="AC26" s="303"/>
      <c r="AD26" s="303"/>
      <c r="AE26" s="302"/>
      <c r="AF26" s="302"/>
      <c r="AG26" s="302"/>
      <c r="AH26" s="303"/>
      <c r="AI26" s="303"/>
      <c r="AJ26" s="303"/>
      <c r="AK26" s="302"/>
      <c r="AL26" s="302"/>
      <c r="AM26" s="302"/>
      <c r="AN26" s="303"/>
      <c r="AO26" s="303"/>
      <c r="AP26" s="304"/>
      <c r="AQ26" s="335">
        <f>SUM(INDEX(G26:AP26,1,1+($I$3-1)*3,1):INDEX(G26:AP26,1,3+($I$3-1)*3,1))/8</f>
        <v>0</v>
      </c>
      <c r="AR26" s="335">
        <f>SUM(G26:AP26)/8</f>
        <v>0</v>
      </c>
      <c r="AS26" s="331">
        <f>$F26*SUM(G26:I26)/8</f>
        <v>0</v>
      </c>
      <c r="AT26" s="332">
        <f>$F26*SUM(J26:L26)/8</f>
        <v>0</v>
      </c>
      <c r="AU26" s="332">
        <f>$F26*SUM(M26:O26)/8</f>
        <v>0</v>
      </c>
      <c r="AV26" s="332">
        <f>$F26*SUM(P26:R26)/8</f>
        <v>0</v>
      </c>
      <c r="AW26" s="332">
        <f>$F26*SUM(S26:U26)/8</f>
        <v>0</v>
      </c>
      <c r="AX26" s="332">
        <f>$F26*SUM(V26:X26)/8</f>
        <v>0</v>
      </c>
      <c r="AY26" s="332">
        <f>$F26*SUM(Y26:AA26)/8</f>
        <v>0</v>
      </c>
      <c r="AZ26" s="332">
        <f>$F26*SUM(AB26:AD26)/8</f>
        <v>0</v>
      </c>
      <c r="BA26" s="332">
        <f>$F26*SUM(AE26:AG26)/8</f>
        <v>0</v>
      </c>
      <c r="BB26" s="332">
        <f>$F26*SUM(AH26:AJ26)/8</f>
        <v>0</v>
      </c>
      <c r="BC26" s="332">
        <f>$F26*SUM(AK26:AM26)/8</f>
        <v>0</v>
      </c>
      <c r="BD26" s="332">
        <f>$F26*SUM(AN26:AP26)/8</f>
        <v>0</v>
      </c>
      <c r="BE26" s="333">
        <f>SUM(AS26:BD26)</f>
        <v>0</v>
      </c>
    </row>
    <row r="27" spans="1:57" ht="12.75" outlineLevel="1">
      <c r="A27" s="334">
        <v>20</v>
      </c>
      <c r="B27" s="404"/>
      <c r="C27" s="404"/>
      <c r="D27" s="404"/>
      <c r="E27" s="404"/>
      <c r="F27" s="404"/>
      <c r="G27" s="305"/>
      <c r="H27" s="302"/>
      <c r="I27" s="302"/>
      <c r="J27" s="405"/>
      <c r="K27" s="405"/>
      <c r="L27" s="405"/>
      <c r="M27" s="302"/>
      <c r="N27" s="302"/>
      <c r="O27" s="302"/>
      <c r="P27" s="303"/>
      <c r="Q27" s="303"/>
      <c r="R27" s="303"/>
      <c r="S27" s="302"/>
      <c r="T27" s="302"/>
      <c r="U27" s="302"/>
      <c r="V27" s="303"/>
      <c r="W27" s="303"/>
      <c r="X27" s="303"/>
      <c r="Y27" s="302"/>
      <c r="Z27" s="302"/>
      <c r="AA27" s="302"/>
      <c r="AB27" s="303"/>
      <c r="AC27" s="303"/>
      <c r="AD27" s="303"/>
      <c r="AE27" s="302"/>
      <c r="AF27" s="302"/>
      <c r="AG27" s="302"/>
      <c r="AH27" s="303"/>
      <c r="AI27" s="303"/>
      <c r="AJ27" s="303"/>
      <c r="AK27" s="302"/>
      <c r="AL27" s="302"/>
      <c r="AM27" s="302"/>
      <c r="AN27" s="303"/>
      <c r="AO27" s="303"/>
      <c r="AP27" s="304"/>
      <c r="AQ27" s="335">
        <f>SUM(INDEX(G27:AP27,1,1+($I$3-1)*3,1):INDEX(G27:AP27,1,3+($I$3-1)*3,1))/8</f>
        <v>0</v>
      </c>
      <c r="AR27" s="335">
        <f>SUM(G27:AP27)/8</f>
        <v>0</v>
      </c>
      <c r="AS27" s="331">
        <f>$F27*SUM(G27:I27)/8</f>
        <v>0</v>
      </c>
      <c r="AT27" s="332">
        <f>$F27*SUM(J27:L27)/8</f>
        <v>0</v>
      </c>
      <c r="AU27" s="332">
        <f>$F27*SUM(M27:O27)/8</f>
        <v>0</v>
      </c>
      <c r="AV27" s="332">
        <f>$F27*SUM(P27:R27)/8</f>
        <v>0</v>
      </c>
      <c r="AW27" s="332">
        <f>$F27*SUM(S27:U27)/8</f>
        <v>0</v>
      </c>
      <c r="AX27" s="332">
        <f>$F27*SUM(V27:X27)/8</f>
        <v>0</v>
      </c>
      <c r="AY27" s="332">
        <f>$F27*SUM(Y27:AA27)/8</f>
        <v>0</v>
      </c>
      <c r="AZ27" s="332">
        <f>$F27*SUM(AB27:AD27)/8</f>
        <v>0</v>
      </c>
      <c r="BA27" s="332">
        <f>$F27*SUM(AE27:AG27)/8</f>
        <v>0</v>
      </c>
      <c r="BB27" s="332">
        <f>$F27*SUM(AH27:AJ27)/8</f>
        <v>0</v>
      </c>
      <c r="BC27" s="332">
        <f>$F27*SUM(AK27:AM27)/8</f>
        <v>0</v>
      </c>
      <c r="BD27" s="332">
        <f>$F27*SUM(AN27:AP27)/8</f>
        <v>0</v>
      </c>
      <c r="BE27" s="333">
        <f>SUM(AS27:BD27)</f>
        <v>0</v>
      </c>
    </row>
    <row r="28" spans="1:57" ht="12.75" outlineLevel="1">
      <c r="A28" s="334">
        <v>21</v>
      </c>
      <c r="B28" s="404"/>
      <c r="C28" s="404"/>
      <c r="D28" s="404"/>
      <c r="E28" s="404"/>
      <c r="F28" s="404"/>
      <c r="G28" s="305"/>
      <c r="H28" s="302"/>
      <c r="I28" s="302"/>
      <c r="J28" s="405"/>
      <c r="K28" s="405"/>
      <c r="L28" s="405"/>
      <c r="M28" s="302"/>
      <c r="N28" s="302"/>
      <c r="O28" s="302"/>
      <c r="P28" s="303"/>
      <c r="Q28" s="303"/>
      <c r="R28" s="303"/>
      <c r="S28" s="302"/>
      <c r="T28" s="302"/>
      <c r="U28" s="302"/>
      <c r="V28" s="303"/>
      <c r="W28" s="303"/>
      <c r="X28" s="303"/>
      <c r="Y28" s="302"/>
      <c r="Z28" s="302"/>
      <c r="AA28" s="302"/>
      <c r="AB28" s="303"/>
      <c r="AC28" s="303"/>
      <c r="AD28" s="303"/>
      <c r="AE28" s="302"/>
      <c r="AF28" s="302"/>
      <c r="AG28" s="302"/>
      <c r="AH28" s="303"/>
      <c r="AI28" s="303"/>
      <c r="AJ28" s="303"/>
      <c r="AK28" s="302"/>
      <c r="AL28" s="302"/>
      <c r="AM28" s="302"/>
      <c r="AN28" s="303"/>
      <c r="AO28" s="303"/>
      <c r="AP28" s="304"/>
      <c r="AQ28" s="335">
        <f>SUM(INDEX(G28:AP28,1,1+($I$3-1)*3,1):INDEX(G28:AP28,1,3+($I$3-1)*3,1))/8</f>
        <v>0</v>
      </c>
      <c r="AR28" s="335">
        <f>SUM(G28:AP28)/8</f>
        <v>0</v>
      </c>
      <c r="AS28" s="331">
        <f>$F28*SUM(G28:I28)/8</f>
        <v>0</v>
      </c>
      <c r="AT28" s="332">
        <f>$F28*SUM(J28:L28)/8</f>
        <v>0</v>
      </c>
      <c r="AU28" s="332">
        <f>$F28*SUM(M28:O28)/8</f>
        <v>0</v>
      </c>
      <c r="AV28" s="332">
        <f>$F28*SUM(P28:R28)/8</f>
        <v>0</v>
      </c>
      <c r="AW28" s="332">
        <f>$F28*SUM(S28:U28)/8</f>
        <v>0</v>
      </c>
      <c r="AX28" s="332">
        <f>$F28*SUM(V28:X28)/8</f>
        <v>0</v>
      </c>
      <c r="AY28" s="332">
        <f>$F28*SUM(Y28:AA28)/8</f>
        <v>0</v>
      </c>
      <c r="AZ28" s="332">
        <f>$F28*SUM(AB28:AD28)/8</f>
        <v>0</v>
      </c>
      <c r="BA28" s="332">
        <f>$F28*SUM(AE28:AG28)/8</f>
        <v>0</v>
      </c>
      <c r="BB28" s="332">
        <f>$F28*SUM(AH28:AJ28)/8</f>
        <v>0</v>
      </c>
      <c r="BC28" s="332">
        <f>$F28*SUM(AK28:AM28)/8</f>
        <v>0</v>
      </c>
      <c r="BD28" s="332">
        <f>$F28*SUM(AN28:AP28)/8</f>
        <v>0</v>
      </c>
      <c r="BE28" s="333">
        <f>SUM(AS28:BD28)</f>
        <v>0</v>
      </c>
    </row>
    <row r="29" spans="1:57" ht="12.75" outlineLevel="1">
      <c r="A29" s="334">
        <v>22</v>
      </c>
      <c r="B29" s="404"/>
      <c r="C29" s="404"/>
      <c r="D29" s="404"/>
      <c r="E29" s="404"/>
      <c r="F29" s="404"/>
      <c r="G29" s="305"/>
      <c r="H29" s="302"/>
      <c r="I29" s="302"/>
      <c r="J29" s="303"/>
      <c r="K29" s="303"/>
      <c r="L29" s="303"/>
      <c r="M29" s="302"/>
      <c r="N29" s="302"/>
      <c r="O29" s="302"/>
      <c r="P29" s="303"/>
      <c r="Q29" s="303"/>
      <c r="R29" s="303"/>
      <c r="S29" s="302"/>
      <c r="T29" s="302"/>
      <c r="U29" s="302"/>
      <c r="V29" s="303"/>
      <c r="W29" s="303"/>
      <c r="X29" s="303"/>
      <c r="Y29" s="302"/>
      <c r="Z29" s="302"/>
      <c r="AA29" s="302"/>
      <c r="AB29" s="303"/>
      <c r="AC29" s="303"/>
      <c r="AD29" s="303"/>
      <c r="AE29" s="302"/>
      <c r="AF29" s="302"/>
      <c r="AG29" s="302"/>
      <c r="AH29" s="303"/>
      <c r="AI29" s="303"/>
      <c r="AJ29" s="303"/>
      <c r="AK29" s="302"/>
      <c r="AL29" s="302"/>
      <c r="AM29" s="302"/>
      <c r="AN29" s="303"/>
      <c r="AO29" s="303"/>
      <c r="AP29" s="304"/>
      <c r="AQ29" s="335">
        <f>SUM(INDEX(G29:AP29,1,1+($I$3-1)*3,1):INDEX(G29:AP29,1,3+($I$3-1)*3,1))/8</f>
        <v>0</v>
      </c>
      <c r="AR29" s="335">
        <f aca="true" t="shared" si="28" ref="AR29:AR39">SUM(G29:AP29)/8</f>
        <v>0</v>
      </c>
      <c r="AS29" s="331">
        <f aca="true" t="shared" si="29" ref="AS29:AS39">$F29*SUM(G29:I29)/8</f>
        <v>0</v>
      </c>
      <c r="AT29" s="332">
        <f aca="true" t="shared" si="30" ref="AT29:AT39">$F29*SUM(J29:L29)/8</f>
        <v>0</v>
      </c>
      <c r="AU29" s="332">
        <f aca="true" t="shared" si="31" ref="AU29:AU39">$F29*SUM(M29:O29)/8</f>
        <v>0</v>
      </c>
      <c r="AV29" s="332">
        <f aca="true" t="shared" si="32" ref="AV29:AV39">$F29*SUM(P29:R29)/8</f>
        <v>0</v>
      </c>
      <c r="AW29" s="332">
        <f aca="true" t="shared" si="33" ref="AW29:AW39">$F29*SUM(S29:U29)/8</f>
        <v>0</v>
      </c>
      <c r="AX29" s="332">
        <f aca="true" t="shared" si="34" ref="AX29:AX39">$F29*SUM(V29:X29)/8</f>
        <v>0</v>
      </c>
      <c r="AY29" s="332">
        <f aca="true" t="shared" si="35" ref="AY29:AY39">$F29*SUM(Y29:AA29)/8</f>
        <v>0</v>
      </c>
      <c r="AZ29" s="332">
        <f aca="true" t="shared" si="36" ref="AZ29:AZ39">$F29*SUM(AB29:AD29)/8</f>
        <v>0</v>
      </c>
      <c r="BA29" s="332">
        <f aca="true" t="shared" si="37" ref="BA29:BA39">$F29*SUM(AE29:AG29)/8</f>
        <v>0</v>
      </c>
      <c r="BB29" s="332">
        <f aca="true" t="shared" si="38" ref="BB29:BB39">$F29*SUM(AH29:AJ29)/8</f>
        <v>0</v>
      </c>
      <c r="BC29" s="332">
        <f aca="true" t="shared" si="39" ref="BC29:BC39">$F29*SUM(AK29:AM29)/8</f>
        <v>0</v>
      </c>
      <c r="BD29" s="332">
        <f aca="true" t="shared" si="40" ref="BD29:BD39">$F29*SUM(AN29:AP29)/8</f>
        <v>0</v>
      </c>
      <c r="BE29" s="333">
        <f aca="true" t="shared" si="41" ref="BE29:BE39">SUM(AS29:BD29)</f>
        <v>0</v>
      </c>
    </row>
    <row r="30" spans="1:57" ht="12.75" outlineLevel="1">
      <c r="A30" s="334">
        <v>23</v>
      </c>
      <c r="B30" s="404"/>
      <c r="C30" s="404"/>
      <c r="D30" s="404"/>
      <c r="E30" s="404"/>
      <c r="F30" s="404"/>
      <c r="G30" s="305"/>
      <c r="H30" s="302"/>
      <c r="I30" s="302"/>
      <c r="J30" s="303"/>
      <c r="K30" s="303"/>
      <c r="L30" s="303"/>
      <c r="M30" s="302"/>
      <c r="N30" s="302"/>
      <c r="O30" s="302"/>
      <c r="P30" s="303"/>
      <c r="Q30" s="303"/>
      <c r="R30" s="303"/>
      <c r="S30" s="302"/>
      <c r="T30" s="302"/>
      <c r="U30" s="302"/>
      <c r="V30" s="303"/>
      <c r="W30" s="303"/>
      <c r="X30" s="303"/>
      <c r="Y30" s="302"/>
      <c r="Z30" s="302"/>
      <c r="AA30" s="302"/>
      <c r="AB30" s="303"/>
      <c r="AC30" s="303"/>
      <c r="AD30" s="303"/>
      <c r="AE30" s="302"/>
      <c r="AF30" s="302"/>
      <c r="AG30" s="302"/>
      <c r="AH30" s="303"/>
      <c r="AI30" s="303"/>
      <c r="AJ30" s="303"/>
      <c r="AK30" s="302"/>
      <c r="AL30" s="302"/>
      <c r="AM30" s="302"/>
      <c r="AN30" s="303"/>
      <c r="AO30" s="303"/>
      <c r="AP30" s="304"/>
      <c r="AQ30" s="335">
        <f>SUM(INDEX(G30:AP30,1,1+($I$3-1)*3,1):INDEX(G30:AP30,1,3+($I$3-1)*3,1))/8</f>
        <v>0</v>
      </c>
      <c r="AR30" s="335">
        <f t="shared" si="28"/>
        <v>0</v>
      </c>
      <c r="AS30" s="331">
        <f t="shared" si="29"/>
        <v>0</v>
      </c>
      <c r="AT30" s="332">
        <f t="shared" si="30"/>
        <v>0</v>
      </c>
      <c r="AU30" s="332">
        <f t="shared" si="31"/>
        <v>0</v>
      </c>
      <c r="AV30" s="332">
        <f t="shared" si="32"/>
        <v>0</v>
      </c>
      <c r="AW30" s="332">
        <f t="shared" si="33"/>
        <v>0</v>
      </c>
      <c r="AX30" s="332">
        <f t="shared" si="34"/>
        <v>0</v>
      </c>
      <c r="AY30" s="332">
        <f t="shared" si="35"/>
        <v>0</v>
      </c>
      <c r="AZ30" s="332">
        <f t="shared" si="36"/>
        <v>0</v>
      </c>
      <c r="BA30" s="332">
        <f t="shared" si="37"/>
        <v>0</v>
      </c>
      <c r="BB30" s="332">
        <f t="shared" si="38"/>
        <v>0</v>
      </c>
      <c r="BC30" s="332">
        <f t="shared" si="39"/>
        <v>0</v>
      </c>
      <c r="BD30" s="332">
        <f t="shared" si="40"/>
        <v>0</v>
      </c>
      <c r="BE30" s="333">
        <f t="shared" si="41"/>
        <v>0</v>
      </c>
    </row>
    <row r="31" spans="1:57" ht="12.75" outlineLevel="1">
      <c r="A31" s="334">
        <v>24</v>
      </c>
      <c r="B31" s="404"/>
      <c r="C31" s="404"/>
      <c r="D31" s="404"/>
      <c r="E31" s="404"/>
      <c r="F31" s="404"/>
      <c r="G31" s="305"/>
      <c r="H31" s="302"/>
      <c r="I31" s="302"/>
      <c r="J31" s="303"/>
      <c r="K31" s="303"/>
      <c r="L31" s="303"/>
      <c r="M31" s="302"/>
      <c r="N31" s="302"/>
      <c r="O31" s="302"/>
      <c r="P31" s="303"/>
      <c r="Q31" s="303"/>
      <c r="R31" s="303"/>
      <c r="S31" s="302"/>
      <c r="T31" s="302"/>
      <c r="U31" s="302"/>
      <c r="V31" s="303"/>
      <c r="W31" s="303"/>
      <c r="X31" s="303"/>
      <c r="Y31" s="302"/>
      <c r="Z31" s="302"/>
      <c r="AA31" s="302"/>
      <c r="AB31" s="303"/>
      <c r="AC31" s="303"/>
      <c r="AD31" s="303"/>
      <c r="AE31" s="302"/>
      <c r="AF31" s="302"/>
      <c r="AG31" s="302"/>
      <c r="AH31" s="303"/>
      <c r="AI31" s="303"/>
      <c r="AJ31" s="303"/>
      <c r="AK31" s="302"/>
      <c r="AL31" s="302"/>
      <c r="AM31" s="302"/>
      <c r="AN31" s="303"/>
      <c r="AO31" s="303"/>
      <c r="AP31" s="304"/>
      <c r="AQ31" s="335">
        <f>SUM(INDEX(G31:AP31,1,1+($I$3-1)*3,1):INDEX(G31:AP31,1,3+($I$3-1)*3,1))/8</f>
        <v>0</v>
      </c>
      <c r="AR31" s="335">
        <f t="shared" si="28"/>
        <v>0</v>
      </c>
      <c r="AS31" s="331">
        <f t="shared" si="29"/>
        <v>0</v>
      </c>
      <c r="AT31" s="332">
        <f t="shared" si="30"/>
        <v>0</v>
      </c>
      <c r="AU31" s="332">
        <f t="shared" si="31"/>
        <v>0</v>
      </c>
      <c r="AV31" s="332">
        <f t="shared" si="32"/>
        <v>0</v>
      </c>
      <c r="AW31" s="332">
        <f t="shared" si="33"/>
        <v>0</v>
      </c>
      <c r="AX31" s="332">
        <f t="shared" si="34"/>
        <v>0</v>
      </c>
      <c r="AY31" s="332">
        <f t="shared" si="35"/>
        <v>0</v>
      </c>
      <c r="AZ31" s="332">
        <f t="shared" si="36"/>
        <v>0</v>
      </c>
      <c r="BA31" s="332">
        <f t="shared" si="37"/>
        <v>0</v>
      </c>
      <c r="BB31" s="332">
        <f t="shared" si="38"/>
        <v>0</v>
      </c>
      <c r="BC31" s="332">
        <f t="shared" si="39"/>
        <v>0</v>
      </c>
      <c r="BD31" s="332">
        <f t="shared" si="40"/>
        <v>0</v>
      </c>
      <c r="BE31" s="333">
        <f t="shared" si="41"/>
        <v>0</v>
      </c>
    </row>
    <row r="32" spans="1:57" ht="12.75" outlineLevel="1">
      <c r="A32" s="334">
        <v>25</v>
      </c>
      <c r="B32" s="404"/>
      <c r="C32" s="404"/>
      <c r="D32" s="404"/>
      <c r="E32" s="404"/>
      <c r="F32" s="404"/>
      <c r="G32" s="305"/>
      <c r="H32" s="302"/>
      <c r="I32" s="302"/>
      <c r="J32" s="303"/>
      <c r="K32" s="303"/>
      <c r="L32" s="303"/>
      <c r="M32" s="302"/>
      <c r="N32" s="302"/>
      <c r="O32" s="302"/>
      <c r="P32" s="303"/>
      <c r="Q32" s="303"/>
      <c r="R32" s="303"/>
      <c r="S32" s="302"/>
      <c r="T32" s="302"/>
      <c r="U32" s="302"/>
      <c r="V32" s="303"/>
      <c r="W32" s="303"/>
      <c r="X32" s="303"/>
      <c r="Y32" s="302"/>
      <c r="Z32" s="302"/>
      <c r="AA32" s="302"/>
      <c r="AB32" s="303"/>
      <c r="AC32" s="303"/>
      <c r="AD32" s="303"/>
      <c r="AE32" s="302"/>
      <c r="AF32" s="302"/>
      <c r="AG32" s="302"/>
      <c r="AH32" s="303"/>
      <c r="AI32" s="303"/>
      <c r="AJ32" s="303"/>
      <c r="AK32" s="302"/>
      <c r="AL32" s="302"/>
      <c r="AM32" s="302"/>
      <c r="AN32" s="303"/>
      <c r="AO32" s="303"/>
      <c r="AP32" s="304"/>
      <c r="AQ32" s="335">
        <f>SUM(INDEX(G32:AP32,1,1+($I$3-1)*3,1):INDEX(G32:AP32,1,3+($I$3-1)*3,1))/8</f>
        <v>0</v>
      </c>
      <c r="AR32" s="335">
        <f t="shared" si="28"/>
        <v>0</v>
      </c>
      <c r="AS32" s="331">
        <f t="shared" si="29"/>
        <v>0</v>
      </c>
      <c r="AT32" s="332">
        <f t="shared" si="30"/>
        <v>0</v>
      </c>
      <c r="AU32" s="332">
        <f t="shared" si="31"/>
        <v>0</v>
      </c>
      <c r="AV32" s="332">
        <f t="shared" si="32"/>
        <v>0</v>
      </c>
      <c r="AW32" s="332">
        <f t="shared" si="33"/>
        <v>0</v>
      </c>
      <c r="AX32" s="332">
        <f t="shared" si="34"/>
        <v>0</v>
      </c>
      <c r="AY32" s="332">
        <f t="shared" si="35"/>
        <v>0</v>
      </c>
      <c r="AZ32" s="332">
        <f t="shared" si="36"/>
        <v>0</v>
      </c>
      <c r="BA32" s="332">
        <f t="shared" si="37"/>
        <v>0</v>
      </c>
      <c r="BB32" s="332">
        <f t="shared" si="38"/>
        <v>0</v>
      </c>
      <c r="BC32" s="332">
        <f t="shared" si="39"/>
        <v>0</v>
      </c>
      <c r="BD32" s="332">
        <f t="shared" si="40"/>
        <v>0</v>
      </c>
      <c r="BE32" s="333">
        <f t="shared" si="41"/>
        <v>0</v>
      </c>
    </row>
    <row r="33" spans="1:57" ht="12.75" outlineLevel="1">
      <c r="A33" s="334">
        <v>26</v>
      </c>
      <c r="B33" s="404"/>
      <c r="C33" s="404"/>
      <c r="D33" s="404"/>
      <c r="E33" s="404"/>
      <c r="F33" s="404"/>
      <c r="G33" s="305"/>
      <c r="H33" s="302"/>
      <c r="I33" s="302"/>
      <c r="J33" s="303"/>
      <c r="K33" s="303"/>
      <c r="L33" s="303"/>
      <c r="M33" s="302"/>
      <c r="N33" s="302"/>
      <c r="O33" s="302"/>
      <c r="P33" s="303"/>
      <c r="Q33" s="303"/>
      <c r="R33" s="303"/>
      <c r="S33" s="302"/>
      <c r="T33" s="302"/>
      <c r="U33" s="302"/>
      <c r="V33" s="303"/>
      <c r="W33" s="303"/>
      <c r="X33" s="303"/>
      <c r="Y33" s="302"/>
      <c r="Z33" s="302"/>
      <c r="AA33" s="302"/>
      <c r="AB33" s="303"/>
      <c r="AC33" s="303"/>
      <c r="AD33" s="303"/>
      <c r="AE33" s="302"/>
      <c r="AF33" s="302"/>
      <c r="AG33" s="302"/>
      <c r="AH33" s="303"/>
      <c r="AI33" s="303"/>
      <c r="AJ33" s="303"/>
      <c r="AK33" s="302"/>
      <c r="AL33" s="302"/>
      <c r="AM33" s="302"/>
      <c r="AN33" s="303"/>
      <c r="AO33" s="303"/>
      <c r="AP33" s="304"/>
      <c r="AQ33" s="335">
        <f>SUM(INDEX(G33:AP33,1,1+($I$3-1)*3,1):INDEX(G33:AP33,1,3+($I$3-1)*3,1))/8</f>
        <v>0</v>
      </c>
      <c r="AR33" s="335">
        <f t="shared" si="28"/>
        <v>0</v>
      </c>
      <c r="AS33" s="331">
        <f t="shared" si="29"/>
        <v>0</v>
      </c>
      <c r="AT33" s="332">
        <f t="shared" si="30"/>
        <v>0</v>
      </c>
      <c r="AU33" s="332">
        <f t="shared" si="31"/>
        <v>0</v>
      </c>
      <c r="AV33" s="332">
        <f t="shared" si="32"/>
        <v>0</v>
      </c>
      <c r="AW33" s="332">
        <f t="shared" si="33"/>
        <v>0</v>
      </c>
      <c r="AX33" s="332">
        <f t="shared" si="34"/>
        <v>0</v>
      </c>
      <c r="AY33" s="332">
        <f t="shared" si="35"/>
        <v>0</v>
      </c>
      <c r="AZ33" s="332">
        <f t="shared" si="36"/>
        <v>0</v>
      </c>
      <c r="BA33" s="332">
        <f t="shared" si="37"/>
        <v>0</v>
      </c>
      <c r="BB33" s="332">
        <f t="shared" si="38"/>
        <v>0</v>
      </c>
      <c r="BC33" s="332">
        <f t="shared" si="39"/>
        <v>0</v>
      </c>
      <c r="BD33" s="332">
        <f t="shared" si="40"/>
        <v>0</v>
      </c>
      <c r="BE33" s="333">
        <f t="shared" si="41"/>
        <v>0</v>
      </c>
    </row>
    <row r="34" spans="1:57" ht="12.75" outlineLevel="1">
      <c r="A34" s="334">
        <v>27</v>
      </c>
      <c r="B34" s="404"/>
      <c r="C34" s="404"/>
      <c r="D34" s="404"/>
      <c r="E34" s="404"/>
      <c r="F34" s="404"/>
      <c r="G34" s="305"/>
      <c r="H34" s="302"/>
      <c r="I34" s="302"/>
      <c r="J34" s="303"/>
      <c r="K34" s="303"/>
      <c r="L34" s="303"/>
      <c r="M34" s="302"/>
      <c r="N34" s="302"/>
      <c r="O34" s="302"/>
      <c r="P34" s="303"/>
      <c r="Q34" s="303"/>
      <c r="R34" s="303"/>
      <c r="S34" s="302"/>
      <c r="T34" s="302"/>
      <c r="U34" s="302"/>
      <c r="V34" s="303"/>
      <c r="W34" s="303"/>
      <c r="X34" s="303"/>
      <c r="Y34" s="302"/>
      <c r="Z34" s="302"/>
      <c r="AA34" s="302"/>
      <c r="AB34" s="303"/>
      <c r="AC34" s="303"/>
      <c r="AD34" s="303"/>
      <c r="AE34" s="302"/>
      <c r="AF34" s="302"/>
      <c r="AG34" s="302"/>
      <c r="AH34" s="303"/>
      <c r="AI34" s="303"/>
      <c r="AJ34" s="303"/>
      <c r="AK34" s="302"/>
      <c r="AL34" s="302"/>
      <c r="AM34" s="302"/>
      <c r="AN34" s="303"/>
      <c r="AO34" s="303"/>
      <c r="AP34" s="304"/>
      <c r="AQ34" s="335">
        <f>SUM(INDEX(G34:AP34,1,1+($I$3-1)*3,1):INDEX(G34:AP34,1,3+($I$3-1)*3,1))/8</f>
        <v>0</v>
      </c>
      <c r="AR34" s="335">
        <f>SUM(G34:AP34)/8</f>
        <v>0</v>
      </c>
      <c r="AS34" s="331">
        <f>$F34*SUM(G34:I34)/8</f>
        <v>0</v>
      </c>
      <c r="AT34" s="332">
        <f>$F34*SUM(J34:L34)/8</f>
        <v>0</v>
      </c>
      <c r="AU34" s="332">
        <f>$F34*SUM(M34:O34)/8</f>
        <v>0</v>
      </c>
      <c r="AV34" s="332">
        <f>$F34*SUM(P34:R34)/8</f>
        <v>0</v>
      </c>
      <c r="AW34" s="332">
        <f>$F34*SUM(S34:U34)/8</f>
        <v>0</v>
      </c>
      <c r="AX34" s="332">
        <f>$F34*SUM(V34:X34)/8</f>
        <v>0</v>
      </c>
      <c r="AY34" s="332">
        <f>$F34*SUM(Y34:AA34)/8</f>
        <v>0</v>
      </c>
      <c r="AZ34" s="332">
        <f>$F34*SUM(AB34:AD34)/8</f>
        <v>0</v>
      </c>
      <c r="BA34" s="332">
        <f>$F34*SUM(AE34:AG34)/8</f>
        <v>0</v>
      </c>
      <c r="BB34" s="332">
        <f>$F34*SUM(AH34:AJ34)/8</f>
        <v>0</v>
      </c>
      <c r="BC34" s="332">
        <f>$F34*SUM(AK34:AM34)/8</f>
        <v>0</v>
      </c>
      <c r="BD34" s="332">
        <f>$F34*SUM(AN34:AP34)/8</f>
        <v>0</v>
      </c>
      <c r="BE34" s="333">
        <f>SUM(AS34:BD34)</f>
        <v>0</v>
      </c>
    </row>
    <row r="35" spans="1:57" ht="12.75" outlineLevel="1">
      <c r="A35" s="334">
        <v>28</v>
      </c>
      <c r="B35" s="404"/>
      <c r="C35" s="404"/>
      <c r="D35" s="404"/>
      <c r="E35" s="404"/>
      <c r="F35" s="404"/>
      <c r="G35" s="305"/>
      <c r="H35" s="302"/>
      <c r="I35" s="302"/>
      <c r="J35" s="303"/>
      <c r="K35" s="303"/>
      <c r="L35" s="303"/>
      <c r="M35" s="302"/>
      <c r="N35" s="302"/>
      <c r="O35" s="302"/>
      <c r="P35" s="303"/>
      <c r="Q35" s="303"/>
      <c r="R35" s="303"/>
      <c r="S35" s="302"/>
      <c r="T35" s="302"/>
      <c r="U35" s="302"/>
      <c r="V35" s="303"/>
      <c r="W35" s="303"/>
      <c r="X35" s="303"/>
      <c r="Y35" s="302"/>
      <c r="Z35" s="302"/>
      <c r="AA35" s="302"/>
      <c r="AB35" s="303"/>
      <c r="AC35" s="303"/>
      <c r="AD35" s="303"/>
      <c r="AE35" s="302"/>
      <c r="AF35" s="302"/>
      <c r="AG35" s="302"/>
      <c r="AH35" s="303"/>
      <c r="AI35" s="303"/>
      <c r="AJ35" s="303"/>
      <c r="AK35" s="302"/>
      <c r="AL35" s="302"/>
      <c r="AM35" s="302"/>
      <c r="AN35" s="303"/>
      <c r="AO35" s="303"/>
      <c r="AP35" s="304"/>
      <c r="AQ35" s="335">
        <f>SUM(INDEX(G35:AP35,1,1+($I$3-1)*3,1):INDEX(G35:AP35,1,3+($I$3-1)*3,1))/8</f>
        <v>0</v>
      </c>
      <c r="AR35" s="335">
        <f>SUM(G35:AP35)/8</f>
        <v>0</v>
      </c>
      <c r="AS35" s="331">
        <f>$F35*SUM(G35:I35)/8</f>
        <v>0</v>
      </c>
      <c r="AT35" s="332">
        <f>$F35*SUM(J35:L35)/8</f>
        <v>0</v>
      </c>
      <c r="AU35" s="332">
        <f>$F35*SUM(M35:O35)/8</f>
        <v>0</v>
      </c>
      <c r="AV35" s="332">
        <f>$F35*SUM(P35:R35)/8</f>
        <v>0</v>
      </c>
      <c r="AW35" s="332">
        <f>$F35*SUM(S35:U35)/8</f>
        <v>0</v>
      </c>
      <c r="AX35" s="332">
        <f>$F35*SUM(V35:X35)/8</f>
        <v>0</v>
      </c>
      <c r="AY35" s="332">
        <f>$F35*SUM(Y35:AA35)/8</f>
        <v>0</v>
      </c>
      <c r="AZ35" s="332">
        <f>$F35*SUM(AB35:AD35)/8</f>
        <v>0</v>
      </c>
      <c r="BA35" s="332">
        <f>$F35*SUM(AE35:AG35)/8</f>
        <v>0</v>
      </c>
      <c r="BB35" s="332">
        <f>$F35*SUM(AH35:AJ35)/8</f>
        <v>0</v>
      </c>
      <c r="BC35" s="332">
        <f>$F35*SUM(AK35:AM35)/8</f>
        <v>0</v>
      </c>
      <c r="BD35" s="332">
        <f>$F35*SUM(AN35:AP35)/8</f>
        <v>0</v>
      </c>
      <c r="BE35" s="333">
        <f>SUM(AS35:BD35)</f>
        <v>0</v>
      </c>
    </row>
    <row r="36" spans="1:57" ht="12.75" outlineLevel="1">
      <c r="A36" s="334">
        <v>29</v>
      </c>
      <c r="B36" s="404"/>
      <c r="C36" s="404"/>
      <c r="D36" s="404"/>
      <c r="E36" s="404"/>
      <c r="F36" s="404"/>
      <c r="G36" s="305"/>
      <c r="H36" s="302"/>
      <c r="I36" s="302"/>
      <c r="J36" s="303"/>
      <c r="K36" s="303"/>
      <c r="L36" s="303"/>
      <c r="M36" s="302"/>
      <c r="N36" s="302"/>
      <c r="O36" s="302"/>
      <c r="P36" s="303"/>
      <c r="Q36" s="303"/>
      <c r="R36" s="303"/>
      <c r="S36" s="302"/>
      <c r="T36" s="302"/>
      <c r="U36" s="302"/>
      <c r="V36" s="303"/>
      <c r="W36" s="303"/>
      <c r="X36" s="303"/>
      <c r="Y36" s="302"/>
      <c r="Z36" s="302"/>
      <c r="AA36" s="302"/>
      <c r="AB36" s="303"/>
      <c r="AC36" s="303"/>
      <c r="AD36" s="303"/>
      <c r="AE36" s="302"/>
      <c r="AF36" s="302"/>
      <c r="AG36" s="302"/>
      <c r="AH36" s="303"/>
      <c r="AI36" s="303"/>
      <c r="AJ36" s="303"/>
      <c r="AK36" s="302"/>
      <c r="AL36" s="302"/>
      <c r="AM36" s="302"/>
      <c r="AN36" s="303"/>
      <c r="AO36" s="303"/>
      <c r="AP36" s="304"/>
      <c r="AQ36" s="335">
        <f>SUM(INDEX(G36:AP36,1,1+($I$3-1)*3,1):INDEX(G36:AP36,1,3+($I$3-1)*3,1))/8</f>
        <v>0</v>
      </c>
      <c r="AR36" s="335">
        <f>SUM(G36:AP36)/8</f>
        <v>0</v>
      </c>
      <c r="AS36" s="331">
        <f>$F36*SUM(G36:I36)/8</f>
        <v>0</v>
      </c>
      <c r="AT36" s="332">
        <f>$F36*SUM(J36:L36)/8</f>
        <v>0</v>
      </c>
      <c r="AU36" s="332">
        <f>$F36*SUM(M36:O36)/8</f>
        <v>0</v>
      </c>
      <c r="AV36" s="332">
        <f>$F36*SUM(P36:R36)/8</f>
        <v>0</v>
      </c>
      <c r="AW36" s="332">
        <f>$F36*SUM(S36:U36)/8</f>
        <v>0</v>
      </c>
      <c r="AX36" s="332">
        <f>$F36*SUM(V36:X36)/8</f>
        <v>0</v>
      </c>
      <c r="AY36" s="332">
        <f>$F36*SUM(Y36:AA36)/8</f>
        <v>0</v>
      </c>
      <c r="AZ36" s="332">
        <f>$F36*SUM(AB36:AD36)/8</f>
        <v>0</v>
      </c>
      <c r="BA36" s="332">
        <f>$F36*SUM(AE36:AG36)/8</f>
        <v>0</v>
      </c>
      <c r="BB36" s="332">
        <f>$F36*SUM(AH36:AJ36)/8</f>
        <v>0</v>
      </c>
      <c r="BC36" s="332">
        <f>$F36*SUM(AK36:AM36)/8</f>
        <v>0</v>
      </c>
      <c r="BD36" s="332">
        <f>$F36*SUM(AN36:AP36)/8</f>
        <v>0</v>
      </c>
      <c r="BE36" s="333">
        <f>SUM(AS36:BD36)</f>
        <v>0</v>
      </c>
    </row>
    <row r="37" spans="1:57" ht="12.75" outlineLevel="1">
      <c r="A37" s="334">
        <v>30</v>
      </c>
      <c r="B37" s="329"/>
      <c r="C37" s="329"/>
      <c r="D37" s="329"/>
      <c r="E37" s="329"/>
      <c r="F37" s="329"/>
      <c r="G37" s="305"/>
      <c r="H37" s="302"/>
      <c r="I37" s="302"/>
      <c r="J37" s="303"/>
      <c r="K37" s="303"/>
      <c r="L37" s="303"/>
      <c r="M37" s="302"/>
      <c r="N37" s="302"/>
      <c r="O37" s="302"/>
      <c r="P37" s="303"/>
      <c r="Q37" s="303"/>
      <c r="R37" s="303"/>
      <c r="S37" s="302"/>
      <c r="T37" s="302"/>
      <c r="U37" s="302"/>
      <c r="V37" s="303"/>
      <c r="W37" s="303"/>
      <c r="X37" s="303"/>
      <c r="Y37" s="302"/>
      <c r="Z37" s="302"/>
      <c r="AA37" s="302"/>
      <c r="AB37" s="303"/>
      <c r="AC37" s="303"/>
      <c r="AD37" s="303"/>
      <c r="AE37" s="302"/>
      <c r="AF37" s="302"/>
      <c r="AG37" s="302"/>
      <c r="AH37" s="303"/>
      <c r="AI37" s="303"/>
      <c r="AJ37" s="303"/>
      <c r="AK37" s="302"/>
      <c r="AL37" s="302"/>
      <c r="AM37" s="302"/>
      <c r="AN37" s="303"/>
      <c r="AO37" s="303"/>
      <c r="AP37" s="304"/>
      <c r="AQ37" s="335">
        <f>SUM(INDEX(G37:AP37,1,1+($I$3-1)*3,1):INDEX(G37:AP37,1,3+($I$3-1)*3,1))/8</f>
        <v>0</v>
      </c>
      <c r="AR37" s="335">
        <f>SUM(G37:AP37)/8</f>
        <v>0</v>
      </c>
      <c r="AS37" s="331">
        <f>$F37*SUM(G37:I37)/8</f>
        <v>0</v>
      </c>
      <c r="AT37" s="332">
        <f>$F37*SUM(J37:L37)/8</f>
        <v>0</v>
      </c>
      <c r="AU37" s="332">
        <f>$F37*SUM(M37:O37)/8</f>
        <v>0</v>
      </c>
      <c r="AV37" s="332">
        <f>$F37*SUM(P37:R37)/8</f>
        <v>0</v>
      </c>
      <c r="AW37" s="332">
        <f>$F37*SUM(S37:U37)/8</f>
        <v>0</v>
      </c>
      <c r="AX37" s="332">
        <f>$F37*SUM(V37:X37)/8</f>
        <v>0</v>
      </c>
      <c r="AY37" s="332">
        <f>$F37*SUM(Y37:AA37)/8</f>
        <v>0</v>
      </c>
      <c r="AZ37" s="332">
        <f>$F37*SUM(AB37:AD37)/8</f>
        <v>0</v>
      </c>
      <c r="BA37" s="332">
        <f>$F37*SUM(AE37:AG37)/8</f>
        <v>0</v>
      </c>
      <c r="BB37" s="332">
        <f>$F37*SUM(AH37:AJ37)/8</f>
        <v>0</v>
      </c>
      <c r="BC37" s="332">
        <f>$F37*SUM(AK37:AM37)/8</f>
        <v>0</v>
      </c>
      <c r="BD37" s="332">
        <f>$F37*SUM(AN37:AP37)/8</f>
        <v>0</v>
      </c>
      <c r="BE37" s="333">
        <f>SUM(AS37:BD37)</f>
        <v>0</v>
      </c>
    </row>
    <row r="38" spans="1:57" ht="12.75" outlineLevel="1">
      <c r="A38" s="334">
        <v>31</v>
      </c>
      <c r="B38" s="329"/>
      <c r="C38" s="329"/>
      <c r="D38" s="329"/>
      <c r="E38" s="329"/>
      <c r="F38" s="329"/>
      <c r="G38" s="305"/>
      <c r="H38" s="302"/>
      <c r="I38" s="302"/>
      <c r="J38" s="303"/>
      <c r="K38" s="303"/>
      <c r="L38" s="303"/>
      <c r="M38" s="302"/>
      <c r="N38" s="302"/>
      <c r="O38" s="302"/>
      <c r="P38" s="303"/>
      <c r="Q38" s="303"/>
      <c r="R38" s="303"/>
      <c r="S38" s="302"/>
      <c r="T38" s="302"/>
      <c r="U38" s="302"/>
      <c r="V38" s="303"/>
      <c r="W38" s="303"/>
      <c r="X38" s="303"/>
      <c r="Y38" s="302"/>
      <c r="Z38" s="302"/>
      <c r="AA38" s="302"/>
      <c r="AB38" s="303"/>
      <c r="AC38" s="303"/>
      <c r="AD38" s="303"/>
      <c r="AE38" s="302"/>
      <c r="AF38" s="302"/>
      <c r="AG38" s="302"/>
      <c r="AH38" s="303"/>
      <c r="AI38" s="303"/>
      <c r="AJ38" s="303"/>
      <c r="AK38" s="302"/>
      <c r="AL38" s="302"/>
      <c r="AM38" s="302"/>
      <c r="AN38" s="303"/>
      <c r="AO38" s="303"/>
      <c r="AP38" s="304"/>
      <c r="AQ38" s="335">
        <f>SUM(INDEX(G38:AP38,1,1+($I$3-1)*3,1):INDEX(G38:AP38,1,3+($I$3-1)*3,1))/8</f>
        <v>0</v>
      </c>
      <c r="AR38" s="335">
        <f t="shared" si="28"/>
        <v>0</v>
      </c>
      <c r="AS38" s="331">
        <f t="shared" si="29"/>
        <v>0</v>
      </c>
      <c r="AT38" s="332">
        <f t="shared" si="30"/>
        <v>0</v>
      </c>
      <c r="AU38" s="332">
        <f t="shared" si="31"/>
        <v>0</v>
      </c>
      <c r="AV38" s="332">
        <f t="shared" si="32"/>
        <v>0</v>
      </c>
      <c r="AW38" s="332">
        <f t="shared" si="33"/>
        <v>0</v>
      </c>
      <c r="AX38" s="332">
        <f t="shared" si="34"/>
        <v>0</v>
      </c>
      <c r="AY38" s="332">
        <f t="shared" si="35"/>
        <v>0</v>
      </c>
      <c r="AZ38" s="332">
        <f t="shared" si="36"/>
        <v>0</v>
      </c>
      <c r="BA38" s="332">
        <f t="shared" si="37"/>
        <v>0</v>
      </c>
      <c r="BB38" s="332">
        <f t="shared" si="38"/>
        <v>0</v>
      </c>
      <c r="BC38" s="332">
        <f t="shared" si="39"/>
        <v>0</v>
      </c>
      <c r="BD38" s="332">
        <f t="shared" si="40"/>
        <v>0</v>
      </c>
      <c r="BE38" s="333">
        <f t="shared" si="41"/>
        <v>0</v>
      </c>
    </row>
    <row r="39" spans="1:57" ht="12.75" outlineLevel="1">
      <c r="A39" s="334">
        <v>32</v>
      </c>
      <c r="B39" s="329"/>
      <c r="C39" s="329"/>
      <c r="D39" s="329"/>
      <c r="E39" s="329"/>
      <c r="F39" s="329"/>
      <c r="G39" s="305"/>
      <c r="H39" s="302"/>
      <c r="I39" s="302"/>
      <c r="J39" s="303"/>
      <c r="K39" s="303"/>
      <c r="L39" s="303"/>
      <c r="M39" s="302"/>
      <c r="N39" s="302"/>
      <c r="O39" s="302"/>
      <c r="P39" s="303"/>
      <c r="Q39" s="303"/>
      <c r="R39" s="303"/>
      <c r="S39" s="302"/>
      <c r="T39" s="302"/>
      <c r="U39" s="302"/>
      <c r="V39" s="303"/>
      <c r="W39" s="303"/>
      <c r="X39" s="303"/>
      <c r="Y39" s="302"/>
      <c r="Z39" s="302"/>
      <c r="AA39" s="302"/>
      <c r="AB39" s="303"/>
      <c r="AC39" s="303"/>
      <c r="AD39" s="303"/>
      <c r="AE39" s="302"/>
      <c r="AF39" s="302"/>
      <c r="AG39" s="302"/>
      <c r="AH39" s="303"/>
      <c r="AI39" s="303"/>
      <c r="AJ39" s="303"/>
      <c r="AK39" s="302"/>
      <c r="AL39" s="302"/>
      <c r="AM39" s="302"/>
      <c r="AN39" s="303"/>
      <c r="AO39" s="303"/>
      <c r="AP39" s="304"/>
      <c r="AQ39" s="335">
        <f>SUM(INDEX(G39:AP39,1,1+($I$3-1)*3,1):INDEX(G39:AP39,1,3+($I$3-1)*3,1))/8</f>
        <v>0</v>
      </c>
      <c r="AR39" s="335">
        <f t="shared" si="28"/>
        <v>0</v>
      </c>
      <c r="AS39" s="331">
        <f t="shared" si="29"/>
        <v>0</v>
      </c>
      <c r="AT39" s="332">
        <f t="shared" si="30"/>
        <v>0</v>
      </c>
      <c r="AU39" s="332">
        <f t="shared" si="31"/>
        <v>0</v>
      </c>
      <c r="AV39" s="332">
        <f t="shared" si="32"/>
        <v>0</v>
      </c>
      <c r="AW39" s="332">
        <f t="shared" si="33"/>
        <v>0</v>
      </c>
      <c r="AX39" s="332">
        <f t="shared" si="34"/>
        <v>0</v>
      </c>
      <c r="AY39" s="332">
        <f t="shared" si="35"/>
        <v>0</v>
      </c>
      <c r="AZ39" s="332">
        <f t="shared" si="36"/>
        <v>0</v>
      </c>
      <c r="BA39" s="332">
        <f t="shared" si="37"/>
        <v>0</v>
      </c>
      <c r="BB39" s="332">
        <f t="shared" si="38"/>
        <v>0</v>
      </c>
      <c r="BC39" s="332">
        <f t="shared" si="39"/>
        <v>0</v>
      </c>
      <c r="BD39" s="332">
        <f t="shared" si="40"/>
        <v>0</v>
      </c>
      <c r="BE39" s="333">
        <f t="shared" si="41"/>
        <v>0</v>
      </c>
    </row>
    <row r="40" spans="1:57" ht="12.75" outlineLevel="1">
      <c r="A40" s="334">
        <v>33</v>
      </c>
      <c r="B40" s="329"/>
      <c r="C40" s="329"/>
      <c r="D40" s="329"/>
      <c r="E40" s="329"/>
      <c r="F40" s="329"/>
      <c r="G40" s="305"/>
      <c r="H40" s="302"/>
      <c r="I40" s="302"/>
      <c r="J40" s="303"/>
      <c r="K40" s="303"/>
      <c r="L40" s="303"/>
      <c r="M40" s="302"/>
      <c r="N40" s="302"/>
      <c r="O40" s="302"/>
      <c r="P40" s="303"/>
      <c r="Q40" s="303"/>
      <c r="R40" s="303"/>
      <c r="S40" s="302"/>
      <c r="T40" s="302"/>
      <c r="U40" s="302"/>
      <c r="V40" s="303"/>
      <c r="W40" s="303"/>
      <c r="X40" s="303"/>
      <c r="Y40" s="302"/>
      <c r="Z40" s="302"/>
      <c r="AA40" s="302"/>
      <c r="AB40" s="303"/>
      <c r="AC40" s="303"/>
      <c r="AD40" s="303"/>
      <c r="AE40" s="302"/>
      <c r="AF40" s="302"/>
      <c r="AG40" s="302"/>
      <c r="AH40" s="303"/>
      <c r="AI40" s="303"/>
      <c r="AJ40" s="303"/>
      <c r="AK40" s="302"/>
      <c r="AL40" s="302"/>
      <c r="AM40" s="302"/>
      <c r="AN40" s="303"/>
      <c r="AO40" s="303"/>
      <c r="AP40" s="304"/>
      <c r="AQ40" s="335">
        <f>SUM(INDEX(G40:AP40,1,1+($I$3-1)*3,1):INDEX(G40:AP40,1,3+($I$3-1)*3,1))/8</f>
        <v>0</v>
      </c>
      <c r="AR40" s="335">
        <f>SUM(G40:AP40)/8</f>
        <v>0</v>
      </c>
      <c r="AS40" s="331">
        <f>$F40*SUM(G40:I40)/8</f>
        <v>0</v>
      </c>
      <c r="AT40" s="332">
        <f>$F40*SUM(J40:L40)/8</f>
        <v>0</v>
      </c>
      <c r="AU40" s="332">
        <f>$F40*SUM(M40:O40)/8</f>
        <v>0</v>
      </c>
      <c r="AV40" s="332">
        <f>$F40*SUM(P40:R40)/8</f>
        <v>0</v>
      </c>
      <c r="AW40" s="332">
        <f>$F40*SUM(S40:U40)/8</f>
        <v>0</v>
      </c>
      <c r="AX40" s="332">
        <f>$F40*SUM(V40:X40)/8</f>
        <v>0</v>
      </c>
      <c r="AY40" s="332">
        <f>$F40*SUM(Y40:AA40)/8</f>
        <v>0</v>
      </c>
      <c r="AZ40" s="332">
        <f>$F40*SUM(AB40:AD40)/8</f>
        <v>0</v>
      </c>
      <c r="BA40" s="332">
        <f>$F40*SUM(AE40:AG40)/8</f>
        <v>0</v>
      </c>
      <c r="BB40" s="332">
        <f>$F40*SUM(AH40:AJ40)/8</f>
        <v>0</v>
      </c>
      <c r="BC40" s="332">
        <f>$F40*SUM(AK40:AM40)/8</f>
        <v>0</v>
      </c>
      <c r="BD40" s="332">
        <f>$F40*SUM(AN40:AP40)/8</f>
        <v>0</v>
      </c>
      <c r="BE40" s="333">
        <f>SUM(AS40:BD40)</f>
        <v>0</v>
      </c>
    </row>
    <row r="41" spans="1:57" ht="12.75" outlineLevel="1">
      <c r="A41" s="334">
        <v>34</v>
      </c>
      <c r="B41" s="329"/>
      <c r="C41" s="329"/>
      <c r="D41" s="329"/>
      <c r="E41" s="329"/>
      <c r="F41" s="329"/>
      <c r="G41" s="305"/>
      <c r="H41" s="302"/>
      <c r="I41" s="302"/>
      <c r="J41" s="303"/>
      <c r="K41" s="303"/>
      <c r="L41" s="303"/>
      <c r="M41" s="302"/>
      <c r="N41" s="302"/>
      <c r="O41" s="302"/>
      <c r="P41" s="303"/>
      <c r="Q41" s="303"/>
      <c r="R41" s="303"/>
      <c r="S41" s="302"/>
      <c r="T41" s="302"/>
      <c r="U41" s="302"/>
      <c r="V41" s="303"/>
      <c r="W41" s="303"/>
      <c r="X41" s="303"/>
      <c r="Y41" s="302"/>
      <c r="Z41" s="302"/>
      <c r="AA41" s="302"/>
      <c r="AB41" s="303"/>
      <c r="AC41" s="303"/>
      <c r="AD41" s="303"/>
      <c r="AE41" s="302"/>
      <c r="AF41" s="302"/>
      <c r="AG41" s="302"/>
      <c r="AH41" s="303"/>
      <c r="AI41" s="303"/>
      <c r="AJ41" s="303"/>
      <c r="AK41" s="302"/>
      <c r="AL41" s="302"/>
      <c r="AM41" s="302"/>
      <c r="AN41" s="303"/>
      <c r="AO41" s="303"/>
      <c r="AP41" s="304"/>
      <c r="AQ41" s="335">
        <f>SUM(INDEX(G41:AP41,1,1+($I$3-1)*3,1):INDEX(G41:AP41,1,3+($I$3-1)*3,1))/8</f>
        <v>0</v>
      </c>
      <c r="AR41" s="335">
        <f>SUM(G41:AP41)/8</f>
        <v>0</v>
      </c>
      <c r="AS41" s="331">
        <f>$F41*SUM(G41:I41)/8</f>
        <v>0</v>
      </c>
      <c r="AT41" s="332">
        <f>$F41*SUM(J41:L41)/8</f>
        <v>0</v>
      </c>
      <c r="AU41" s="332">
        <f>$F41*SUM(M41:O41)/8</f>
        <v>0</v>
      </c>
      <c r="AV41" s="332">
        <f>$F41*SUM(P41:R41)/8</f>
        <v>0</v>
      </c>
      <c r="AW41" s="332">
        <f>$F41*SUM(S41:U41)/8</f>
        <v>0</v>
      </c>
      <c r="AX41" s="332">
        <f>$F41*SUM(V41:X41)/8</f>
        <v>0</v>
      </c>
      <c r="AY41" s="332">
        <f>$F41*SUM(Y41:AA41)/8</f>
        <v>0</v>
      </c>
      <c r="AZ41" s="332">
        <f>$F41*SUM(AB41:AD41)/8</f>
        <v>0</v>
      </c>
      <c r="BA41" s="332">
        <f>$F41*SUM(AE41:AG41)/8</f>
        <v>0</v>
      </c>
      <c r="BB41" s="332">
        <f>$F41*SUM(AH41:AJ41)/8</f>
        <v>0</v>
      </c>
      <c r="BC41" s="332">
        <f>$F41*SUM(AK41:AM41)/8</f>
        <v>0</v>
      </c>
      <c r="BD41" s="332">
        <f>$F41*SUM(AN41:AP41)/8</f>
        <v>0</v>
      </c>
      <c r="BE41" s="333">
        <f>SUM(AS41:BD41)</f>
        <v>0</v>
      </c>
    </row>
    <row r="42" spans="1:57" ht="12.75" outlineLevel="1">
      <c r="A42" s="334">
        <v>35</v>
      </c>
      <c r="B42" s="329"/>
      <c r="C42" s="329"/>
      <c r="D42" s="329"/>
      <c r="E42" s="329"/>
      <c r="F42" s="329"/>
      <c r="G42" s="305"/>
      <c r="H42" s="302"/>
      <c r="I42" s="302"/>
      <c r="J42" s="303"/>
      <c r="K42" s="303"/>
      <c r="L42" s="303"/>
      <c r="M42" s="302"/>
      <c r="N42" s="302"/>
      <c r="O42" s="302"/>
      <c r="P42" s="303"/>
      <c r="Q42" s="303"/>
      <c r="R42" s="303"/>
      <c r="S42" s="302"/>
      <c r="T42" s="302"/>
      <c r="U42" s="302"/>
      <c r="V42" s="303"/>
      <c r="W42" s="303"/>
      <c r="X42" s="303"/>
      <c r="Y42" s="302"/>
      <c r="Z42" s="302"/>
      <c r="AA42" s="302"/>
      <c r="AB42" s="303"/>
      <c r="AC42" s="303"/>
      <c r="AD42" s="303"/>
      <c r="AE42" s="302"/>
      <c r="AF42" s="302"/>
      <c r="AG42" s="302"/>
      <c r="AH42" s="303"/>
      <c r="AI42" s="303"/>
      <c r="AJ42" s="303"/>
      <c r="AK42" s="302"/>
      <c r="AL42" s="302"/>
      <c r="AM42" s="302"/>
      <c r="AN42" s="303"/>
      <c r="AO42" s="303"/>
      <c r="AP42" s="304"/>
      <c r="AQ42" s="335">
        <f>SUM(INDEX(G42:AP42,1,1+($I$3-1)*3,1):INDEX(G42:AP42,1,3+($I$3-1)*3,1))/8</f>
        <v>0</v>
      </c>
      <c r="AR42" s="335">
        <f>SUM(G42:AP42)/8</f>
        <v>0</v>
      </c>
      <c r="AS42" s="331">
        <f>$F42*SUM(G42:I42)/8</f>
        <v>0</v>
      </c>
      <c r="AT42" s="332">
        <f>$F42*SUM(J42:L42)/8</f>
        <v>0</v>
      </c>
      <c r="AU42" s="332">
        <f>$F42*SUM(M42:O42)/8</f>
        <v>0</v>
      </c>
      <c r="AV42" s="332">
        <f>$F42*SUM(P42:R42)/8</f>
        <v>0</v>
      </c>
      <c r="AW42" s="332">
        <f>$F42*SUM(S42:U42)/8</f>
        <v>0</v>
      </c>
      <c r="AX42" s="332">
        <f>$F42*SUM(V42:X42)/8</f>
        <v>0</v>
      </c>
      <c r="AY42" s="332">
        <f>$F42*SUM(Y42:AA42)/8</f>
        <v>0</v>
      </c>
      <c r="AZ42" s="332">
        <f>$F42*SUM(AB42:AD42)/8</f>
        <v>0</v>
      </c>
      <c r="BA42" s="332">
        <f>$F42*SUM(AE42:AG42)/8</f>
        <v>0</v>
      </c>
      <c r="BB42" s="332">
        <f>$F42*SUM(AH42:AJ42)/8</f>
        <v>0</v>
      </c>
      <c r="BC42" s="332">
        <f>$F42*SUM(AK42:AM42)/8</f>
        <v>0</v>
      </c>
      <c r="BD42" s="332">
        <f>$F42*SUM(AN42:AP42)/8</f>
        <v>0</v>
      </c>
      <c r="BE42" s="333">
        <f>SUM(AS42:BD42)</f>
        <v>0</v>
      </c>
    </row>
    <row r="43" spans="1:57" ht="12.75" outlineLevel="1">
      <c r="A43" s="334">
        <v>36</v>
      </c>
      <c r="B43" s="329"/>
      <c r="C43" s="329"/>
      <c r="D43" s="329"/>
      <c r="E43" s="329"/>
      <c r="F43" s="329"/>
      <c r="G43" s="305"/>
      <c r="H43" s="302"/>
      <c r="I43" s="302"/>
      <c r="J43" s="303"/>
      <c r="K43" s="303"/>
      <c r="L43" s="303"/>
      <c r="M43" s="302"/>
      <c r="N43" s="302"/>
      <c r="O43" s="302"/>
      <c r="P43" s="303"/>
      <c r="Q43" s="303"/>
      <c r="R43" s="303"/>
      <c r="S43" s="302"/>
      <c r="T43" s="302"/>
      <c r="U43" s="302"/>
      <c r="V43" s="303"/>
      <c r="W43" s="303"/>
      <c r="X43" s="303"/>
      <c r="Y43" s="302"/>
      <c r="Z43" s="302"/>
      <c r="AA43" s="302"/>
      <c r="AB43" s="303"/>
      <c r="AC43" s="303"/>
      <c r="AD43" s="303"/>
      <c r="AE43" s="302"/>
      <c r="AF43" s="302"/>
      <c r="AG43" s="302"/>
      <c r="AH43" s="303"/>
      <c r="AI43" s="303"/>
      <c r="AJ43" s="303"/>
      <c r="AK43" s="302"/>
      <c r="AL43" s="302"/>
      <c r="AM43" s="302"/>
      <c r="AN43" s="303"/>
      <c r="AO43" s="303"/>
      <c r="AP43" s="304"/>
      <c r="AQ43" s="335">
        <f>SUM(INDEX(G43:AP43,1,1+($I$3-1)*3,1):INDEX(G43:AP43,1,3+($I$3-1)*3,1))/8</f>
        <v>0</v>
      </c>
      <c r="AR43" s="335">
        <f>SUM(G43:AP43)/8</f>
        <v>0</v>
      </c>
      <c r="AS43" s="331">
        <f>$F43*SUM(G43:I43)/8</f>
        <v>0</v>
      </c>
      <c r="AT43" s="332">
        <f>$F43*SUM(J43:L43)/8</f>
        <v>0</v>
      </c>
      <c r="AU43" s="332">
        <f>$F43*SUM(M43:O43)/8</f>
        <v>0</v>
      </c>
      <c r="AV43" s="332">
        <f>$F43*SUM(P43:R43)/8</f>
        <v>0</v>
      </c>
      <c r="AW43" s="332">
        <f>$F43*SUM(S43:U43)/8</f>
        <v>0</v>
      </c>
      <c r="AX43" s="332">
        <f>$F43*SUM(V43:X43)/8</f>
        <v>0</v>
      </c>
      <c r="AY43" s="332">
        <f>$F43*SUM(Y43:AA43)/8</f>
        <v>0</v>
      </c>
      <c r="AZ43" s="332">
        <f>$F43*SUM(AB43:AD43)/8</f>
        <v>0</v>
      </c>
      <c r="BA43" s="332">
        <f>$F43*SUM(AE43:AG43)/8</f>
        <v>0</v>
      </c>
      <c r="BB43" s="332">
        <f>$F43*SUM(AH43:AJ43)/8</f>
        <v>0</v>
      </c>
      <c r="BC43" s="332">
        <f>$F43*SUM(AK43:AM43)/8</f>
        <v>0</v>
      </c>
      <c r="BD43" s="332">
        <f>$F43*SUM(AN43:AP43)/8</f>
        <v>0</v>
      </c>
      <c r="BE43" s="333">
        <f>SUM(AS43:BD43)</f>
        <v>0</v>
      </c>
    </row>
    <row r="44" spans="1:57" ht="13.5" outlineLevel="1" thickBot="1">
      <c r="A44" s="334">
        <v>37</v>
      </c>
      <c r="B44" s="329"/>
      <c r="C44" s="329"/>
      <c r="D44" s="329"/>
      <c r="E44" s="329"/>
      <c r="F44" s="329"/>
      <c r="G44" s="305"/>
      <c r="H44" s="302"/>
      <c r="I44" s="302"/>
      <c r="J44" s="303"/>
      <c r="K44" s="303"/>
      <c r="L44" s="303"/>
      <c r="M44" s="302"/>
      <c r="N44" s="302"/>
      <c r="O44" s="302"/>
      <c r="P44" s="303"/>
      <c r="Q44" s="303"/>
      <c r="R44" s="303"/>
      <c r="S44" s="302"/>
      <c r="T44" s="302"/>
      <c r="U44" s="302"/>
      <c r="V44" s="303"/>
      <c r="W44" s="303"/>
      <c r="X44" s="303"/>
      <c r="Y44" s="302"/>
      <c r="Z44" s="302"/>
      <c r="AA44" s="302"/>
      <c r="AB44" s="303"/>
      <c r="AC44" s="303"/>
      <c r="AD44" s="303"/>
      <c r="AE44" s="302"/>
      <c r="AF44" s="302"/>
      <c r="AG44" s="302"/>
      <c r="AH44" s="303"/>
      <c r="AI44" s="303"/>
      <c r="AJ44" s="303"/>
      <c r="AK44" s="302"/>
      <c r="AL44" s="302"/>
      <c r="AM44" s="302"/>
      <c r="AN44" s="303"/>
      <c r="AO44" s="303"/>
      <c r="AP44" s="304"/>
      <c r="AQ44" s="335">
        <f>SUM(INDEX(G44:AP44,1,1+($I$3-1)*3,1):INDEX(G44:AP44,1,3+($I$3-1)*3,1))/8</f>
        <v>0</v>
      </c>
      <c r="AR44" s="335">
        <f>SUM(G44:AP44)/8</f>
        <v>0</v>
      </c>
      <c r="AS44" s="331">
        <f>$F44*SUM(G44:I44)/8</f>
        <v>0</v>
      </c>
      <c r="AT44" s="332">
        <f>$F44*SUM(J44:L44)/8</f>
        <v>0</v>
      </c>
      <c r="AU44" s="332">
        <f>$F44*SUM(M44:O44)/8</f>
        <v>0</v>
      </c>
      <c r="AV44" s="332">
        <f>$F44*SUM(P44:R44)/8</f>
        <v>0</v>
      </c>
      <c r="AW44" s="332">
        <f>$F44*SUM(S44:U44)/8</f>
        <v>0</v>
      </c>
      <c r="AX44" s="332">
        <f>$F44*SUM(V44:X44)/8</f>
        <v>0</v>
      </c>
      <c r="AY44" s="332">
        <f>$F44*SUM(Y44:AA44)/8</f>
        <v>0</v>
      </c>
      <c r="AZ44" s="332">
        <f>$F44*SUM(AB44:AD44)/8</f>
        <v>0</v>
      </c>
      <c r="BA44" s="332">
        <f>$F44*SUM(AE44:AG44)/8</f>
        <v>0</v>
      </c>
      <c r="BB44" s="332">
        <f>$F44*SUM(AH44:AJ44)/8</f>
        <v>0</v>
      </c>
      <c r="BC44" s="332">
        <f>$F44*SUM(AK44:AM44)/8</f>
        <v>0</v>
      </c>
      <c r="BD44" s="332">
        <f>$F44*SUM(AN44:AP44)/8</f>
        <v>0</v>
      </c>
      <c r="BE44" s="333">
        <f>SUM(AS44:BD44)</f>
        <v>0</v>
      </c>
    </row>
    <row r="45" spans="1:57" ht="27" customHeight="1" thickBot="1">
      <c r="A45" s="457" t="s">
        <v>126</v>
      </c>
      <c r="B45" s="458"/>
      <c r="C45" s="458"/>
      <c r="D45" s="458"/>
      <c r="E45" s="458"/>
      <c r="F45" s="458"/>
      <c r="G45" s="458"/>
      <c r="H45" s="458"/>
      <c r="I45" s="458"/>
      <c r="J45" s="458"/>
      <c r="K45" s="458"/>
      <c r="L45" s="458"/>
      <c r="M45" s="458"/>
      <c r="N45" s="458"/>
      <c r="O45" s="458"/>
      <c r="P45" s="458"/>
      <c r="Q45" s="458"/>
      <c r="R45" s="458"/>
      <c r="S45" s="458"/>
      <c r="T45" s="458"/>
      <c r="U45" s="458"/>
      <c r="V45" s="458"/>
      <c r="W45" s="458"/>
      <c r="X45" s="458"/>
      <c r="Y45" s="458"/>
      <c r="Z45" s="458"/>
      <c r="AA45" s="458"/>
      <c r="AB45" s="458"/>
      <c r="AC45" s="458"/>
      <c r="AD45" s="458"/>
      <c r="AE45" s="458"/>
      <c r="AF45" s="458"/>
      <c r="AG45" s="458"/>
      <c r="AH45" s="458"/>
      <c r="AI45" s="458"/>
      <c r="AJ45" s="458"/>
      <c r="AK45" s="458"/>
      <c r="AL45" s="458"/>
      <c r="AM45" s="458"/>
      <c r="AN45" s="458"/>
      <c r="AO45" s="458"/>
      <c r="AP45" s="459"/>
      <c r="AQ45" s="336"/>
      <c r="AR45" s="337"/>
      <c r="AS45" s="464"/>
      <c r="AT45" s="465"/>
      <c r="AU45" s="465"/>
      <c r="AV45" s="465"/>
      <c r="AW45" s="465"/>
      <c r="AX45" s="465"/>
      <c r="AY45" s="465"/>
      <c r="AZ45" s="465"/>
      <c r="BA45" s="465"/>
      <c r="BB45" s="465"/>
      <c r="BC45" s="465"/>
      <c r="BD45" s="466"/>
      <c r="BE45" s="338"/>
    </row>
    <row r="46" ht="13.5" thickBot="1">
      <c r="BE46" s="339"/>
    </row>
    <row r="47" spans="1:57" ht="13.5" thickBot="1">
      <c r="A47" s="340"/>
      <c r="B47" s="340"/>
      <c r="C47" s="341"/>
      <c r="D47" s="342"/>
      <c r="E47" s="420" t="s">
        <v>80</v>
      </c>
      <c r="F47" s="421"/>
      <c r="G47" s="343">
        <f>ROUND(SUMIF($E8:$E45,1,G8:G45),0)</f>
        <v>172</v>
      </c>
      <c r="H47" s="344">
        <f>ROUND(SUMIF($E8:$E45,1,H8:H45),0)</f>
        <v>400</v>
      </c>
      <c r="I47" s="344">
        <f>ROUND(SUMIF($E8:$E45,1,I8:I45),0)</f>
        <v>1028</v>
      </c>
      <c r="J47" s="344">
        <f>ROUND(SUMIF($E8:$E45,1,J8:J45),0)</f>
        <v>0</v>
      </c>
      <c r="K47" s="344">
        <f>ROUND(SUMIF($E8:$E45,1,K8:K45),0)</f>
        <v>0</v>
      </c>
      <c r="L47" s="344">
        <f>ROUND(SUMIF($E8:$E45,1,L8:L45),0)</f>
        <v>0</v>
      </c>
      <c r="M47" s="344">
        <f>ROUND(SUMIF($E8:$E45,1,M8:M45),0)</f>
        <v>0</v>
      </c>
      <c r="N47" s="344">
        <f>ROUND(SUMIF($E8:$E45,1,N8:N45),0)</f>
        <v>0</v>
      </c>
      <c r="O47" s="344">
        <f>ROUND(SUMIF($E8:$E45,1,O8:O45),0)</f>
        <v>0</v>
      </c>
      <c r="P47" s="344">
        <f>ROUND(SUMIF($E8:$E45,1,P8:P45),0)</f>
        <v>0</v>
      </c>
      <c r="Q47" s="344">
        <f>ROUND(SUMIF($E8:$E45,1,Q8:Q45),0)</f>
        <v>0</v>
      </c>
      <c r="R47" s="344">
        <f>ROUND(SUMIF($E8:$E45,1,R8:R45),0)</f>
        <v>0</v>
      </c>
      <c r="S47" s="344">
        <f>ROUND(SUMIF($E8:$E45,1,S8:S45),0)</f>
        <v>0</v>
      </c>
      <c r="T47" s="344">
        <f>ROUND(SUMIF($E8:$E45,1,T8:T45),0)</f>
        <v>0</v>
      </c>
      <c r="U47" s="344">
        <f>ROUND(SUMIF($E8:$E45,1,U8:U45),0)</f>
        <v>0</v>
      </c>
      <c r="V47" s="344">
        <f>ROUND(SUMIF($E8:$E45,1,V8:V45),0)</f>
        <v>0</v>
      </c>
      <c r="W47" s="344">
        <f>ROUND(SUMIF($E8:$E45,1,W8:W45),0)</f>
        <v>0</v>
      </c>
      <c r="X47" s="344">
        <f>ROUND(SUMIF($E8:$E45,1,X8:X45),0)</f>
        <v>0</v>
      </c>
      <c r="Y47" s="344">
        <f>ROUND(SUMIF($E8:$E45,1,Y8:Y45),0)</f>
        <v>0</v>
      </c>
      <c r="Z47" s="344">
        <f>ROUND(SUMIF($E8:$E45,1,Z8:Z45),0)</f>
        <v>0</v>
      </c>
      <c r="AA47" s="344">
        <f>ROUND(SUMIF($E8:$E45,1,AA8:AA45),0)</f>
        <v>0</v>
      </c>
      <c r="AB47" s="344">
        <f>ROUND(SUMIF($E8:$E45,1,AB8:AB45),0)</f>
        <v>0</v>
      </c>
      <c r="AC47" s="344">
        <f>ROUND(SUMIF($E8:$E45,1,AC8:AC45),0)</f>
        <v>0</v>
      </c>
      <c r="AD47" s="344">
        <f>ROUND(SUMIF($E8:$E45,1,AD8:AD45),0)</f>
        <v>0</v>
      </c>
      <c r="AE47" s="344">
        <f>ROUND(SUMIF($E8:$E45,1,AE8:AE45),0)</f>
        <v>0</v>
      </c>
      <c r="AF47" s="344">
        <f>ROUND(SUMIF($E8:$E45,1,AF8:AF45),0)</f>
        <v>0</v>
      </c>
      <c r="AG47" s="344">
        <f>ROUND(SUMIF($E8:$E45,1,AG8:AG45),0)</f>
        <v>0</v>
      </c>
      <c r="AH47" s="344">
        <f>ROUND(SUMIF($E8:$E45,1,AH8:AH45),0)</f>
        <v>0</v>
      </c>
      <c r="AI47" s="344">
        <f>ROUND(SUMIF($E8:$E45,1,AI8:AI45),0)</f>
        <v>0</v>
      </c>
      <c r="AJ47" s="344">
        <f>ROUND(SUMIF($E8:$E45,1,AJ8:AJ45),0)</f>
        <v>0</v>
      </c>
      <c r="AK47" s="344">
        <f>ROUND(SUMIF($E8:$E45,1,AK8:AK45),0)</f>
        <v>0</v>
      </c>
      <c r="AL47" s="344">
        <f>ROUND(SUMIF($E8:$E45,1,AL8:AL45),0)</f>
        <v>0</v>
      </c>
      <c r="AM47" s="344">
        <f>ROUND(SUMIF($E8:$E45,1,AM8:AM45),0)</f>
        <v>0</v>
      </c>
      <c r="AN47" s="344">
        <f>ROUND(SUMIF($E8:$E45,1,AN8:AN45),0)</f>
        <v>0</v>
      </c>
      <c r="AO47" s="344">
        <f>ROUND(SUMIF($E8:$E45,1,AO8:AO45),0)</f>
        <v>0</v>
      </c>
      <c r="AP47" s="345">
        <f>ROUND(SUMIF($E8:$E45,1,AP8:AP45),0)</f>
        <v>0</v>
      </c>
      <c r="AQ47" s="330">
        <f>ROUND(SUMIF($E8:$E45,1,AQ8:AQ45),0)</f>
        <v>200</v>
      </c>
      <c r="AR47" s="330">
        <f>ROUND(SUMIF($E8:$E45,1,AR8:AR45),0)</f>
        <v>200</v>
      </c>
      <c r="AS47" s="332">
        <f>SUMIF($E8:$E45,1,AS8:AS45)</f>
        <v>25000</v>
      </c>
      <c r="AT47" s="332">
        <f>SUMIF($E8:$E45,1,AT8:AT45)</f>
        <v>0</v>
      </c>
      <c r="AU47" s="332">
        <f>SUMIF($E8:$E45,1,AU8:AU45)</f>
        <v>0</v>
      </c>
      <c r="AV47" s="332">
        <f>SUMIF($E8:$E45,1,AV8:AV45)</f>
        <v>0</v>
      </c>
      <c r="AW47" s="332">
        <f>SUMIF($E8:$E45,1,AW8:AW45)</f>
        <v>0</v>
      </c>
      <c r="AX47" s="332">
        <f>SUMIF($E8:$E45,1,AX8:AX45)</f>
        <v>0</v>
      </c>
      <c r="AY47" s="332">
        <f>SUMIF($E8:$E45,1,AY8:AY45)</f>
        <v>0</v>
      </c>
      <c r="AZ47" s="332">
        <f>SUMIF($E8:$E45,1,AZ8:AZ45)</f>
        <v>0</v>
      </c>
      <c r="BA47" s="332">
        <f>SUMIF($E8:$E45,1,BA8:BA45)</f>
        <v>0</v>
      </c>
      <c r="BB47" s="332">
        <f>SUMIF($E8:$E45,1,BB8:BB45)</f>
        <v>0</v>
      </c>
      <c r="BC47" s="332">
        <f>SUMIF($E8:$E45,1,BC8:BC45)</f>
        <v>0</v>
      </c>
      <c r="BD47" s="332">
        <f>SUMIF($E8:$E45,1,BD8:BD45)</f>
        <v>0</v>
      </c>
      <c r="BE47" s="402">
        <f>SUM(AS47:BD47)</f>
        <v>25000</v>
      </c>
    </row>
    <row r="48" spans="1:57" ht="13.5" thickBot="1">
      <c r="A48" s="340"/>
      <c r="B48" s="340"/>
      <c r="C48" s="341"/>
      <c r="D48" s="342"/>
      <c r="E48" s="418" t="s">
        <v>81</v>
      </c>
      <c r="F48" s="419"/>
      <c r="G48" s="346">
        <f>ROUND(SUMIF($E8:$E45,2,G8:G45),0)</f>
        <v>0</v>
      </c>
      <c r="H48" s="347">
        <f>ROUND(SUMIF($E8:$E45,2,H8:H45),0)</f>
        <v>0</v>
      </c>
      <c r="I48" s="347">
        <f>ROUND(SUMIF($E8:$E45,2,I8:I45),0)</f>
        <v>400</v>
      </c>
      <c r="J48" s="347">
        <f>ROUND(SUMIF($E8:$E45,2,J8:J45),0)</f>
        <v>0</v>
      </c>
      <c r="K48" s="347">
        <f>ROUND(SUMIF($E8:$E45,2,K8:K45),0)</f>
        <v>0</v>
      </c>
      <c r="L48" s="347">
        <f>ROUND(SUMIF($E8:$E45,2,L8:L45),0)</f>
        <v>0</v>
      </c>
      <c r="M48" s="347">
        <f>ROUND(SUMIF($E8:$E45,2,M8:M45),0)</f>
        <v>0</v>
      </c>
      <c r="N48" s="347">
        <f>ROUND(SUMIF($E8:$E45,2,N8:N45),0)</f>
        <v>0</v>
      </c>
      <c r="O48" s="347">
        <f>ROUND(SUMIF($E8:$E45,2,O8:O45),0)</f>
        <v>0</v>
      </c>
      <c r="P48" s="347">
        <f>ROUND(SUMIF($E8:$E45,2,P8:P45),0)</f>
        <v>0</v>
      </c>
      <c r="Q48" s="347">
        <f>ROUND(SUMIF($E8:$E45,2,Q8:Q45),0)</f>
        <v>0</v>
      </c>
      <c r="R48" s="347">
        <f>ROUND(SUMIF($E8:$E45,2,R8:R45),0)</f>
        <v>0</v>
      </c>
      <c r="S48" s="347">
        <f>ROUND(SUMIF($E8:$E45,2,S8:S45),0)</f>
        <v>0</v>
      </c>
      <c r="T48" s="347">
        <f>ROUND(SUMIF($E8:$E45,2,T8:T45),0)</f>
        <v>0</v>
      </c>
      <c r="U48" s="347">
        <f>ROUND(SUMIF($E8:$E45,2,U8:U45),0)</f>
        <v>0</v>
      </c>
      <c r="V48" s="347">
        <f>ROUND(SUMIF($E8:$E45,2,V8:V45),0)</f>
        <v>0</v>
      </c>
      <c r="W48" s="347">
        <f>ROUND(SUMIF($E8:$E45,2,W8:W45),0)</f>
        <v>0</v>
      </c>
      <c r="X48" s="347">
        <f>ROUND(SUMIF($E8:$E45,2,X8:X45),0)</f>
        <v>0</v>
      </c>
      <c r="Y48" s="347">
        <f>ROUND(SUMIF($E8:$E45,2,Y8:Y45),0)</f>
        <v>0</v>
      </c>
      <c r="Z48" s="347">
        <f>ROUND(SUMIF($E8:$E45,2,Z8:Z45),0)</f>
        <v>0</v>
      </c>
      <c r="AA48" s="347">
        <f>ROUND(SUMIF($E8:$E45,2,AA8:AA45),0)</f>
        <v>0</v>
      </c>
      <c r="AB48" s="347">
        <f>ROUND(SUMIF($E8:$E45,2,AB8:AB45),0)</f>
        <v>0</v>
      </c>
      <c r="AC48" s="347">
        <f>ROUND(SUMIF($E8:$E45,2,AC8:AC45),0)</f>
        <v>0</v>
      </c>
      <c r="AD48" s="347">
        <f>ROUND(SUMIF($E8:$E45,2,AD8:AD45),0)</f>
        <v>0</v>
      </c>
      <c r="AE48" s="347">
        <f>ROUND(SUMIF($E8:$E45,2,AE8:AE45),0)</f>
        <v>0</v>
      </c>
      <c r="AF48" s="347">
        <f>ROUND(SUMIF($E8:$E45,2,AF8:AF45),0)</f>
        <v>0</v>
      </c>
      <c r="AG48" s="347">
        <f>ROUND(SUMIF($E8:$E45,2,AG8:AG45),0)</f>
        <v>0</v>
      </c>
      <c r="AH48" s="347">
        <f>ROUND(SUMIF($E8:$E45,2,AH8:AH45),0)</f>
        <v>0</v>
      </c>
      <c r="AI48" s="347">
        <f>ROUND(SUMIF($E8:$E45,2,AI8:AI45),0)</f>
        <v>0</v>
      </c>
      <c r="AJ48" s="347">
        <f>ROUND(SUMIF($E8:$E45,2,AJ8:AJ45),0)</f>
        <v>0</v>
      </c>
      <c r="AK48" s="347">
        <f>ROUND(SUMIF($E8:$E45,2,AK8:AK45),0)</f>
        <v>0</v>
      </c>
      <c r="AL48" s="347">
        <f>ROUND(SUMIF($E8:$E45,2,AL8:AL45),0)</f>
        <v>0</v>
      </c>
      <c r="AM48" s="347">
        <f>ROUND(SUMIF($E8:$E45,2,AM8:AM45),0)</f>
        <v>0</v>
      </c>
      <c r="AN48" s="347">
        <f>ROUND(SUMIF($E8:$E45,2,AN8:AN45),0)</f>
        <v>0</v>
      </c>
      <c r="AO48" s="347">
        <f>ROUND(SUMIF($E8:$E45,2,AO8:AO45),0)</f>
        <v>0</v>
      </c>
      <c r="AP48" s="348">
        <f>ROUND(SUMIF($E8:$E45,2,AP8:AP45),0)</f>
        <v>0</v>
      </c>
      <c r="AQ48" s="349">
        <f>ROUND(SUMIF($E8:$E45,2,AQ8:AQ45),0)</f>
        <v>50</v>
      </c>
      <c r="AR48" s="349">
        <f>ROUND(SUMIF($E8:$E45,2,AR8:AR45),0)</f>
        <v>50</v>
      </c>
      <c r="AS48" s="332">
        <f>SUMIF($E8:$E45,2,AS8:AS45)</f>
        <v>5000</v>
      </c>
      <c r="AT48" s="332">
        <f>SUMIF($E8:$E45,2,AT8:AT45)</f>
        <v>0</v>
      </c>
      <c r="AU48" s="332">
        <f>SUMIF($E8:$E45,2,AU8:AU45)</f>
        <v>0</v>
      </c>
      <c r="AV48" s="332">
        <f>SUMIF($E8:$E45,2,AV8:AV45)</f>
        <v>0</v>
      </c>
      <c r="AW48" s="332">
        <f>SUMIF($E8:$E45,2,AW8:AW45)</f>
        <v>0</v>
      </c>
      <c r="AX48" s="332">
        <f>SUMIF($E8:$E45,2,AX8:AX45)</f>
        <v>0</v>
      </c>
      <c r="AY48" s="332">
        <f>SUMIF($E8:$E45,2,AY8:AY45)</f>
        <v>0</v>
      </c>
      <c r="AZ48" s="332">
        <f>SUMIF($E8:$E45,2,AZ8:AZ45)</f>
        <v>0</v>
      </c>
      <c r="BA48" s="332">
        <f>SUMIF($E8:$E45,2,BA8:BA45)</f>
        <v>0</v>
      </c>
      <c r="BB48" s="332">
        <f>SUMIF($E8:$E45,2,BB8:BB45)</f>
        <v>0</v>
      </c>
      <c r="BC48" s="332">
        <f>SUMIF($E8:$E45,2,BC8:BC45)</f>
        <v>0</v>
      </c>
      <c r="BD48" s="332">
        <f>SUMIF($E8:$E45,2,BD8:BD45)</f>
        <v>0</v>
      </c>
      <c r="BE48" s="403">
        <f>SUM(AS48:BD48)</f>
        <v>5000</v>
      </c>
    </row>
    <row r="49" spans="1:57" ht="13.5" thickBot="1">
      <c r="A49" s="340"/>
      <c r="B49" s="340"/>
      <c r="C49" s="341"/>
      <c r="D49" s="342"/>
      <c r="E49" s="350"/>
      <c r="F49" s="351"/>
      <c r="G49" s="352"/>
      <c r="H49" s="352"/>
      <c r="I49" s="352"/>
      <c r="J49" s="352"/>
      <c r="K49" s="352"/>
      <c r="L49" s="352"/>
      <c r="M49" s="352"/>
      <c r="N49" s="352"/>
      <c r="O49" s="352"/>
      <c r="P49" s="352"/>
      <c r="Q49" s="352"/>
      <c r="R49" s="352"/>
      <c r="S49" s="352"/>
      <c r="T49" s="352"/>
      <c r="U49" s="352"/>
      <c r="V49" s="352"/>
      <c r="W49" s="352"/>
      <c r="X49" s="352"/>
      <c r="Y49" s="352"/>
      <c r="Z49" s="352"/>
      <c r="AA49" s="352"/>
      <c r="AB49" s="352"/>
      <c r="AC49" s="352"/>
      <c r="AD49" s="352"/>
      <c r="AE49" s="352"/>
      <c r="AF49" s="352"/>
      <c r="AG49" s="352"/>
      <c r="AH49" s="352"/>
      <c r="AI49" s="352"/>
      <c r="AJ49" s="352"/>
      <c r="AK49" s="352"/>
      <c r="AL49" s="352"/>
      <c r="AM49" s="352"/>
      <c r="AN49" s="352"/>
      <c r="AO49" s="352"/>
      <c r="AP49" s="352"/>
      <c r="AQ49" s="353"/>
      <c r="AR49" s="353"/>
      <c r="AS49" s="354"/>
      <c r="AT49" s="354"/>
      <c r="AU49" s="354"/>
      <c r="AV49" s="354"/>
      <c r="AW49" s="354"/>
      <c r="AX49" s="354"/>
      <c r="AY49" s="354"/>
      <c r="AZ49" s="354"/>
      <c r="BA49" s="354"/>
      <c r="BB49" s="354"/>
      <c r="BC49" s="354"/>
      <c r="BD49" s="354"/>
      <c r="BE49" s="355"/>
    </row>
    <row r="50" spans="1:57" s="316" customFormat="1" ht="13.5" thickBot="1">
      <c r="A50" s="356"/>
      <c r="B50" s="356"/>
      <c r="C50" s="341"/>
      <c r="D50" s="341"/>
      <c r="E50" s="450" t="s">
        <v>52</v>
      </c>
      <c r="F50" s="422"/>
      <c r="G50" s="357">
        <f>SUM(G47:G48)</f>
        <v>172</v>
      </c>
      <c r="H50" s="358">
        <f aca="true" t="shared" si="42" ref="H50:AQ50">SUM(H47:H48)</f>
        <v>400</v>
      </c>
      <c r="I50" s="358">
        <f t="shared" si="42"/>
        <v>1428</v>
      </c>
      <c r="J50" s="358">
        <f t="shared" si="42"/>
        <v>0</v>
      </c>
      <c r="K50" s="358">
        <f t="shared" si="42"/>
        <v>0</v>
      </c>
      <c r="L50" s="358">
        <f t="shared" si="42"/>
        <v>0</v>
      </c>
      <c r="M50" s="358">
        <f t="shared" si="42"/>
        <v>0</v>
      </c>
      <c r="N50" s="358">
        <f t="shared" si="42"/>
        <v>0</v>
      </c>
      <c r="O50" s="358">
        <f t="shared" si="42"/>
        <v>0</v>
      </c>
      <c r="P50" s="358">
        <f t="shared" si="42"/>
        <v>0</v>
      </c>
      <c r="Q50" s="358">
        <f t="shared" si="42"/>
        <v>0</v>
      </c>
      <c r="R50" s="358">
        <f t="shared" si="42"/>
        <v>0</v>
      </c>
      <c r="S50" s="358">
        <f t="shared" si="42"/>
        <v>0</v>
      </c>
      <c r="T50" s="358">
        <f t="shared" si="42"/>
        <v>0</v>
      </c>
      <c r="U50" s="358">
        <f t="shared" si="42"/>
        <v>0</v>
      </c>
      <c r="V50" s="358">
        <f t="shared" si="42"/>
        <v>0</v>
      </c>
      <c r="W50" s="358">
        <f t="shared" si="42"/>
        <v>0</v>
      </c>
      <c r="X50" s="358">
        <f t="shared" si="42"/>
        <v>0</v>
      </c>
      <c r="Y50" s="358">
        <f t="shared" si="42"/>
        <v>0</v>
      </c>
      <c r="Z50" s="358">
        <f t="shared" si="42"/>
        <v>0</v>
      </c>
      <c r="AA50" s="358">
        <f t="shared" si="42"/>
        <v>0</v>
      </c>
      <c r="AB50" s="358">
        <f t="shared" si="42"/>
        <v>0</v>
      </c>
      <c r="AC50" s="358">
        <f t="shared" si="42"/>
        <v>0</v>
      </c>
      <c r="AD50" s="358">
        <f t="shared" si="42"/>
        <v>0</v>
      </c>
      <c r="AE50" s="358">
        <f t="shared" si="42"/>
        <v>0</v>
      </c>
      <c r="AF50" s="358">
        <f t="shared" si="42"/>
        <v>0</v>
      </c>
      <c r="AG50" s="358">
        <f t="shared" si="42"/>
        <v>0</v>
      </c>
      <c r="AH50" s="358">
        <f t="shared" si="42"/>
        <v>0</v>
      </c>
      <c r="AI50" s="358">
        <f t="shared" si="42"/>
        <v>0</v>
      </c>
      <c r="AJ50" s="358">
        <f t="shared" si="42"/>
        <v>0</v>
      </c>
      <c r="AK50" s="358">
        <f t="shared" si="42"/>
        <v>0</v>
      </c>
      <c r="AL50" s="358">
        <f t="shared" si="42"/>
        <v>0</v>
      </c>
      <c r="AM50" s="358">
        <f t="shared" si="42"/>
        <v>0</v>
      </c>
      <c r="AN50" s="358">
        <f t="shared" si="42"/>
        <v>0</v>
      </c>
      <c r="AO50" s="358">
        <f t="shared" si="42"/>
        <v>0</v>
      </c>
      <c r="AP50" s="359">
        <f t="shared" si="42"/>
        <v>0</v>
      </c>
      <c r="AQ50" s="360">
        <f t="shared" si="42"/>
        <v>250</v>
      </c>
      <c r="AR50" s="360">
        <f>SUM(AR47:AR48)</f>
        <v>250</v>
      </c>
      <c r="AS50" s="332">
        <f aca="true" t="shared" si="43" ref="AS50:BD50">SUM(AS47:AS48)</f>
        <v>30000</v>
      </c>
      <c r="AT50" s="332">
        <f t="shared" si="43"/>
        <v>0</v>
      </c>
      <c r="AU50" s="332">
        <f t="shared" si="43"/>
        <v>0</v>
      </c>
      <c r="AV50" s="332">
        <f t="shared" si="43"/>
        <v>0</v>
      </c>
      <c r="AW50" s="332">
        <f t="shared" si="43"/>
        <v>0</v>
      </c>
      <c r="AX50" s="332">
        <f t="shared" si="43"/>
        <v>0</v>
      </c>
      <c r="AY50" s="332">
        <f t="shared" si="43"/>
        <v>0</v>
      </c>
      <c r="AZ50" s="332">
        <f t="shared" si="43"/>
        <v>0</v>
      </c>
      <c r="BA50" s="332">
        <f t="shared" si="43"/>
        <v>0</v>
      </c>
      <c r="BB50" s="332">
        <f t="shared" si="43"/>
        <v>0</v>
      </c>
      <c r="BC50" s="332">
        <f t="shared" si="43"/>
        <v>0</v>
      </c>
      <c r="BD50" s="332">
        <f t="shared" si="43"/>
        <v>0</v>
      </c>
      <c r="BE50" s="401">
        <f>SUM(AS50:BD50)</f>
        <v>30000</v>
      </c>
    </row>
  </sheetData>
  <sheetProtection sheet="1" objects="1" scenarios="1" formatCells="0" formatColumns="0" formatRows="0" autoFilter="0"/>
  <autoFilter ref="A7:BE12"/>
  <mergeCells count="39">
    <mergeCell ref="D3:H3"/>
    <mergeCell ref="AS45:BD45"/>
    <mergeCell ref="BE5:BE7"/>
    <mergeCell ref="AT5:AT7"/>
    <mergeCell ref="AU5:AU7"/>
    <mergeCell ref="AV5:AV7"/>
    <mergeCell ref="AW5:AW7"/>
    <mergeCell ref="BB5:BB7"/>
    <mergeCell ref="BC5:BC7"/>
    <mergeCell ref="BD5:BD7"/>
    <mergeCell ref="BA5:BA7"/>
    <mergeCell ref="P6:R6"/>
    <mergeCell ref="S6:U6"/>
    <mergeCell ref="AE6:AG6"/>
    <mergeCell ref="AH6:AJ6"/>
    <mergeCell ref="AB6:AD6"/>
    <mergeCell ref="AN6:AP6"/>
    <mergeCell ref="AR4:AR7"/>
    <mergeCell ref="AQ4:AQ7"/>
    <mergeCell ref="AK6:AM6"/>
    <mergeCell ref="E50:F50"/>
    <mergeCell ref="E47:F47"/>
    <mergeCell ref="E48:F48"/>
    <mergeCell ref="A5:A7"/>
    <mergeCell ref="C5:C7"/>
    <mergeCell ref="D5:D7"/>
    <mergeCell ref="A45:AP45"/>
    <mergeCell ref="G6:I6"/>
    <mergeCell ref="J6:L6"/>
    <mergeCell ref="M6:O6"/>
    <mergeCell ref="AX5:AX7"/>
    <mergeCell ref="AY5:AY7"/>
    <mergeCell ref="AZ5:AZ7"/>
    <mergeCell ref="E5:E7"/>
    <mergeCell ref="F5:F7"/>
    <mergeCell ref="G4:AP4"/>
    <mergeCell ref="AS5:AS7"/>
    <mergeCell ref="V6:X6"/>
    <mergeCell ref="Y6:AA6"/>
  </mergeCells>
  <printOptions horizontalCentered="1"/>
  <pageMargins left="0.12" right="0.12" top="0.12" bottom="0.12" header="0.12" footer="0.12"/>
  <pageSetup blackAndWhite="1" fitToHeight="1" fitToWidth="1" horizontalDpi="300" verticalDpi="300" orientation="landscape" paperSize="9" scale="64" r:id="rId1"/>
  <headerFooter alignWithMargins="0">
    <oddHeader>&amp;C&amp;A</oddHeader>
    <oddFooter>&amp;L&amp;D  &amp;T
&amp;CPage &amp;P&amp;R&amp;F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zoomScale="75" zoomScaleNormal="75" workbookViewId="0" topLeftCell="A1">
      <selection activeCell="K28" sqref="K28"/>
    </sheetView>
  </sheetViews>
  <sheetFormatPr defaultColWidth="9.140625" defaultRowHeight="12.75"/>
  <cols>
    <col min="1" max="1" width="3.57421875" style="9" bestFit="1" customWidth="1"/>
    <col min="2" max="2" width="9.00390625" style="8" customWidth="1"/>
    <col min="3" max="3" width="11.140625" style="8" customWidth="1"/>
    <col min="4" max="4" width="30.00390625" style="8" customWidth="1"/>
    <col min="5" max="5" width="14.57421875" style="8" bestFit="1" customWidth="1"/>
    <col min="6" max="6" width="36.28125" style="8" customWidth="1"/>
    <col min="7" max="7" width="8.00390625" style="8" customWidth="1"/>
    <col min="8" max="9" width="9.140625" style="8" bestFit="1" customWidth="1"/>
    <col min="10" max="10" width="9.140625" style="8" customWidth="1"/>
    <col min="11" max="11" width="9.00390625" style="8" customWidth="1"/>
    <col min="12" max="13" width="9.140625" style="8" customWidth="1"/>
    <col min="14" max="14" width="9.7109375" style="8" customWidth="1"/>
    <col min="15" max="15" width="9.421875" style="8" customWidth="1"/>
    <col min="16" max="18" width="9.7109375" style="8" customWidth="1"/>
    <col min="19" max="19" width="10.8515625" style="8" customWidth="1"/>
    <col min="20" max="20" width="6.57421875" style="8" customWidth="1"/>
    <col min="21" max="16384" width="9.140625" style="8" customWidth="1"/>
  </cols>
  <sheetData>
    <row r="1" spans="4:19" ht="15.75">
      <c r="D1" s="31" t="s">
        <v>99</v>
      </c>
      <c r="E1" s="31"/>
      <c r="S1" s="36"/>
    </row>
    <row r="2" spans="7:19" ht="13.5" thickBot="1">
      <c r="G2" s="9"/>
      <c r="S2" s="36"/>
    </row>
    <row r="3" spans="1:20" s="46" customFormat="1" ht="21.75" customHeight="1" thickBot="1">
      <c r="A3" s="37" t="s">
        <v>29</v>
      </c>
      <c r="B3" s="38" t="s">
        <v>44</v>
      </c>
      <c r="C3" s="39" t="s">
        <v>45</v>
      </c>
      <c r="D3" s="40" t="s">
        <v>46</v>
      </c>
      <c r="E3" s="40" t="s">
        <v>110</v>
      </c>
      <c r="F3" s="40" t="s">
        <v>47</v>
      </c>
      <c r="G3" s="41" t="s">
        <v>32</v>
      </c>
      <c r="H3" s="42" t="s">
        <v>33</v>
      </c>
      <c r="I3" s="42" t="s">
        <v>34</v>
      </c>
      <c r="J3" s="42" t="s">
        <v>35</v>
      </c>
      <c r="K3" s="42" t="s">
        <v>36</v>
      </c>
      <c r="L3" s="42" t="s">
        <v>37</v>
      </c>
      <c r="M3" s="42" t="s">
        <v>38</v>
      </c>
      <c r="N3" s="42" t="s">
        <v>39</v>
      </c>
      <c r="O3" s="42" t="s">
        <v>40</v>
      </c>
      <c r="P3" s="42" t="s">
        <v>41</v>
      </c>
      <c r="Q3" s="42" t="s">
        <v>42</v>
      </c>
      <c r="R3" s="43" t="s">
        <v>43</v>
      </c>
      <c r="S3" s="44" t="s">
        <v>31</v>
      </c>
      <c r="T3" s="45"/>
    </row>
    <row r="4" spans="1:20" ht="13.5" thickBot="1">
      <c r="A4" s="47"/>
      <c r="B4" s="21"/>
      <c r="C4" s="21"/>
      <c r="D4" s="21"/>
      <c r="E4" s="21"/>
      <c r="F4" s="21"/>
      <c r="G4" s="48"/>
      <c r="H4" s="48"/>
      <c r="I4" s="48"/>
      <c r="J4" s="49"/>
      <c r="K4" s="49"/>
      <c r="L4" s="49"/>
      <c r="M4" s="49"/>
      <c r="N4" s="49"/>
      <c r="O4" s="49"/>
      <c r="P4" s="49"/>
      <c r="Q4" s="49"/>
      <c r="R4" s="49"/>
      <c r="S4" s="50"/>
      <c r="T4" s="21"/>
    </row>
    <row r="5" spans="1:19" ht="16.5" thickBot="1">
      <c r="A5" s="474" t="s">
        <v>48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6"/>
    </row>
    <row r="6" spans="1:19" ht="12.75">
      <c r="A6" s="51">
        <v>1</v>
      </c>
      <c r="B6" s="52"/>
      <c r="C6" s="52"/>
      <c r="D6" s="53"/>
      <c r="E6" s="54"/>
      <c r="F6" s="55"/>
      <c r="G6" s="56"/>
      <c r="H6" s="57"/>
      <c r="I6" s="57"/>
      <c r="J6" s="57"/>
      <c r="K6" s="57"/>
      <c r="L6" s="57"/>
      <c r="M6" s="57"/>
      <c r="N6" s="57"/>
      <c r="O6" s="57"/>
      <c r="P6" s="57"/>
      <c r="Q6" s="57"/>
      <c r="R6" s="58"/>
      <c r="S6" s="32">
        <f aca="true" t="shared" si="0" ref="S6:S12">ROUND(SUM(G6:R6),0)</f>
        <v>0</v>
      </c>
    </row>
    <row r="7" spans="1:19" ht="12.75">
      <c r="A7" s="59">
        <v>2</v>
      </c>
      <c r="B7" s="60"/>
      <c r="C7" s="60"/>
      <c r="D7" s="61"/>
      <c r="E7" s="62"/>
      <c r="F7" s="63"/>
      <c r="G7" s="64"/>
      <c r="H7" s="65"/>
      <c r="I7" s="65"/>
      <c r="J7" s="66"/>
      <c r="K7" s="66"/>
      <c r="L7" s="66"/>
      <c r="M7" s="66"/>
      <c r="N7" s="66"/>
      <c r="O7" s="66"/>
      <c r="P7" s="66"/>
      <c r="Q7" s="66"/>
      <c r="R7" s="67"/>
      <c r="S7" s="34">
        <f t="shared" si="0"/>
        <v>0</v>
      </c>
    </row>
    <row r="8" spans="1:19" ht="12.75">
      <c r="A8" s="59">
        <v>3</v>
      </c>
      <c r="B8" s="60"/>
      <c r="C8" s="60"/>
      <c r="D8" s="61"/>
      <c r="E8" s="62"/>
      <c r="F8" s="63"/>
      <c r="G8" s="64"/>
      <c r="H8" s="65"/>
      <c r="I8" s="65"/>
      <c r="J8" s="66"/>
      <c r="K8" s="66"/>
      <c r="L8" s="66"/>
      <c r="M8" s="66"/>
      <c r="N8" s="66"/>
      <c r="O8" s="66"/>
      <c r="P8" s="66"/>
      <c r="Q8" s="66"/>
      <c r="R8" s="67"/>
      <c r="S8" s="34">
        <f t="shared" si="0"/>
        <v>0</v>
      </c>
    </row>
    <row r="9" spans="1:19" ht="12.75">
      <c r="A9" s="59">
        <v>4</v>
      </c>
      <c r="B9" s="60"/>
      <c r="C9" s="60"/>
      <c r="D9" s="61"/>
      <c r="E9" s="62"/>
      <c r="F9" s="63"/>
      <c r="G9" s="64"/>
      <c r="H9" s="65"/>
      <c r="I9" s="65"/>
      <c r="J9" s="66"/>
      <c r="K9" s="66"/>
      <c r="L9" s="66"/>
      <c r="M9" s="66"/>
      <c r="N9" s="66"/>
      <c r="O9" s="66"/>
      <c r="P9" s="66"/>
      <c r="Q9" s="66"/>
      <c r="R9" s="67"/>
      <c r="S9" s="34">
        <f t="shared" si="0"/>
        <v>0</v>
      </c>
    </row>
    <row r="10" spans="1:19" ht="13.5" thickBot="1">
      <c r="A10" s="68">
        <v>5</v>
      </c>
      <c r="B10" s="69"/>
      <c r="C10" s="69"/>
      <c r="D10" s="70"/>
      <c r="E10" s="71"/>
      <c r="F10" s="72"/>
      <c r="G10" s="73"/>
      <c r="H10" s="74"/>
      <c r="I10" s="74"/>
      <c r="J10" s="75"/>
      <c r="K10" s="75"/>
      <c r="L10" s="75"/>
      <c r="M10" s="75"/>
      <c r="N10" s="75"/>
      <c r="O10" s="75"/>
      <c r="P10" s="75"/>
      <c r="Q10" s="75"/>
      <c r="R10" s="76"/>
      <c r="S10" s="34">
        <f t="shared" si="0"/>
        <v>0</v>
      </c>
    </row>
    <row r="11" spans="1:19" ht="24.75" customHeight="1" thickBot="1">
      <c r="A11" s="477" t="s">
        <v>126</v>
      </c>
      <c r="B11" s="478"/>
      <c r="C11" s="478"/>
      <c r="D11" s="478"/>
      <c r="E11" s="478"/>
      <c r="F11" s="478"/>
      <c r="G11" s="478"/>
      <c r="H11" s="478"/>
      <c r="I11" s="478"/>
      <c r="J11" s="478"/>
      <c r="K11" s="478"/>
      <c r="L11" s="478"/>
      <c r="M11" s="478"/>
      <c r="N11" s="478"/>
      <c r="O11" s="478"/>
      <c r="P11" s="478"/>
      <c r="Q11" s="478"/>
      <c r="R11" s="479"/>
      <c r="S11" s="33">
        <f t="shared" si="0"/>
        <v>0</v>
      </c>
    </row>
    <row r="12" spans="1:19" ht="13.5" thickBot="1">
      <c r="A12" s="77"/>
      <c r="B12" s="78"/>
      <c r="C12" s="78"/>
      <c r="D12" s="79"/>
      <c r="E12" s="80"/>
      <c r="F12" s="81" t="s">
        <v>49</v>
      </c>
      <c r="G12" s="82">
        <f aca="true" t="shared" si="1" ref="G12:R12">ROUND(SUM(G6:G11),0)</f>
        <v>0</v>
      </c>
      <c r="H12" s="83">
        <f t="shared" si="1"/>
        <v>0</v>
      </c>
      <c r="I12" s="83">
        <f t="shared" si="1"/>
        <v>0</v>
      </c>
      <c r="J12" s="83">
        <f t="shared" si="1"/>
        <v>0</v>
      </c>
      <c r="K12" s="83">
        <f t="shared" si="1"/>
        <v>0</v>
      </c>
      <c r="L12" s="83">
        <f t="shared" si="1"/>
        <v>0</v>
      </c>
      <c r="M12" s="83">
        <f t="shared" si="1"/>
        <v>0</v>
      </c>
      <c r="N12" s="83">
        <f t="shared" si="1"/>
        <v>0</v>
      </c>
      <c r="O12" s="83">
        <f t="shared" si="1"/>
        <v>0</v>
      </c>
      <c r="P12" s="83">
        <f t="shared" si="1"/>
        <v>0</v>
      </c>
      <c r="Q12" s="83">
        <f t="shared" si="1"/>
        <v>0</v>
      </c>
      <c r="R12" s="84">
        <f t="shared" si="1"/>
        <v>0</v>
      </c>
      <c r="S12" s="35">
        <f t="shared" si="0"/>
        <v>0</v>
      </c>
    </row>
    <row r="13" spans="1:19" ht="12.75">
      <c r="A13" s="47"/>
      <c r="B13" s="21"/>
      <c r="C13" s="21"/>
      <c r="D13" s="21"/>
      <c r="E13" s="85"/>
      <c r="F13" s="21"/>
      <c r="G13" s="48"/>
      <c r="H13" s="48"/>
      <c r="I13" s="48"/>
      <c r="J13" s="49"/>
      <c r="K13" s="49"/>
      <c r="L13" s="49"/>
      <c r="M13" s="49"/>
      <c r="N13" s="49"/>
      <c r="O13" s="49"/>
      <c r="P13" s="49"/>
      <c r="Q13" s="49"/>
      <c r="R13" s="49"/>
      <c r="S13" s="50"/>
    </row>
    <row r="14" spans="1:19" ht="13.5" thickBot="1">
      <c r="A14" s="47"/>
      <c r="B14" s="21"/>
      <c r="C14" s="21"/>
      <c r="D14" s="21"/>
      <c r="E14" s="85"/>
      <c r="F14" s="21"/>
      <c r="G14" s="48"/>
      <c r="H14" s="48"/>
      <c r="I14" s="48"/>
      <c r="J14" s="49"/>
      <c r="K14" s="49"/>
      <c r="L14" s="49"/>
      <c r="M14" s="49"/>
      <c r="N14" s="49"/>
      <c r="O14" s="49"/>
      <c r="P14" s="49"/>
      <c r="Q14" s="49"/>
      <c r="R14" s="49"/>
      <c r="S14" s="50"/>
    </row>
    <row r="15" spans="1:19" ht="16.5" thickBot="1">
      <c r="A15" s="474" t="s">
        <v>50</v>
      </c>
      <c r="B15" s="475"/>
      <c r="C15" s="475"/>
      <c r="D15" s="475"/>
      <c r="E15" s="475"/>
      <c r="F15" s="475"/>
      <c r="G15" s="475"/>
      <c r="H15" s="475"/>
      <c r="I15" s="475"/>
      <c r="J15" s="475"/>
      <c r="K15" s="475"/>
      <c r="L15" s="475"/>
      <c r="M15" s="475"/>
      <c r="N15" s="475"/>
      <c r="O15" s="475"/>
      <c r="P15" s="475"/>
      <c r="Q15" s="475"/>
      <c r="R15" s="475"/>
      <c r="S15" s="476"/>
    </row>
    <row r="16" spans="1:19" s="46" customFormat="1" ht="56.25">
      <c r="A16" s="86">
        <v>1</v>
      </c>
      <c r="B16" s="87" t="s">
        <v>96</v>
      </c>
      <c r="C16" s="87" t="s">
        <v>97</v>
      </c>
      <c r="D16" s="88" t="s">
        <v>111</v>
      </c>
      <c r="E16" s="89"/>
      <c r="F16" s="90"/>
      <c r="G16" s="91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3"/>
      <c r="S16" s="94">
        <f aca="true" t="shared" si="2" ref="S16:S40">ROUND(SUM(G16:R16),0)</f>
        <v>0</v>
      </c>
    </row>
    <row r="17" spans="1:19" ht="12.75">
      <c r="A17" s="59">
        <v>2</v>
      </c>
      <c r="B17" s="29"/>
      <c r="C17" s="29"/>
      <c r="D17" s="61"/>
      <c r="E17" s="62"/>
      <c r="F17" s="63"/>
      <c r="G17" s="64"/>
      <c r="H17" s="65"/>
      <c r="I17" s="65"/>
      <c r="J17" s="66"/>
      <c r="K17" s="66"/>
      <c r="L17" s="66"/>
      <c r="M17" s="66"/>
      <c r="N17" s="66"/>
      <c r="O17" s="66"/>
      <c r="P17" s="66"/>
      <c r="Q17" s="66"/>
      <c r="R17" s="67"/>
      <c r="S17" s="95">
        <f t="shared" si="2"/>
        <v>0</v>
      </c>
    </row>
    <row r="18" spans="1:19" ht="12.75">
      <c r="A18" s="59">
        <v>3</v>
      </c>
      <c r="B18" s="29"/>
      <c r="C18" s="29"/>
      <c r="D18" s="61"/>
      <c r="E18" s="62"/>
      <c r="F18" s="63"/>
      <c r="G18" s="64"/>
      <c r="H18" s="65"/>
      <c r="I18" s="65"/>
      <c r="J18" s="66"/>
      <c r="K18" s="66"/>
      <c r="L18" s="66"/>
      <c r="M18" s="66"/>
      <c r="N18" s="66"/>
      <c r="O18" s="66"/>
      <c r="P18" s="66"/>
      <c r="Q18" s="66"/>
      <c r="R18" s="67"/>
      <c r="S18" s="95">
        <f t="shared" si="2"/>
        <v>0</v>
      </c>
    </row>
    <row r="19" spans="1:19" ht="12.75">
      <c r="A19" s="59">
        <v>4</v>
      </c>
      <c r="B19" s="29"/>
      <c r="C19" s="29"/>
      <c r="D19" s="61"/>
      <c r="E19" s="62"/>
      <c r="F19" s="63"/>
      <c r="G19" s="64"/>
      <c r="H19" s="65"/>
      <c r="I19" s="65"/>
      <c r="J19" s="66"/>
      <c r="K19" s="66"/>
      <c r="L19" s="66"/>
      <c r="M19" s="66"/>
      <c r="N19" s="66"/>
      <c r="O19" s="66"/>
      <c r="P19" s="66"/>
      <c r="Q19" s="66"/>
      <c r="R19" s="67"/>
      <c r="S19" s="95">
        <f t="shared" si="2"/>
        <v>0</v>
      </c>
    </row>
    <row r="20" spans="1:19" ht="12.75">
      <c r="A20" s="59">
        <v>5</v>
      </c>
      <c r="B20" s="29"/>
      <c r="C20" s="29"/>
      <c r="D20" s="61"/>
      <c r="E20" s="62"/>
      <c r="F20" s="63"/>
      <c r="G20" s="64"/>
      <c r="H20" s="65"/>
      <c r="I20" s="65"/>
      <c r="J20" s="66"/>
      <c r="K20" s="66"/>
      <c r="L20" s="66"/>
      <c r="M20" s="66"/>
      <c r="N20" s="66"/>
      <c r="O20" s="66"/>
      <c r="P20" s="66"/>
      <c r="Q20" s="66"/>
      <c r="R20" s="67"/>
      <c r="S20" s="95">
        <f t="shared" si="2"/>
        <v>0</v>
      </c>
    </row>
    <row r="21" spans="1:19" ht="12.75">
      <c r="A21" s="59">
        <v>6</v>
      </c>
      <c r="B21" s="29"/>
      <c r="C21" s="29"/>
      <c r="D21" s="61"/>
      <c r="E21" s="62"/>
      <c r="F21" s="63"/>
      <c r="G21" s="64"/>
      <c r="H21" s="65"/>
      <c r="I21" s="65"/>
      <c r="J21" s="66"/>
      <c r="K21" s="66"/>
      <c r="L21" s="66"/>
      <c r="M21" s="66"/>
      <c r="N21" s="66"/>
      <c r="O21" s="66"/>
      <c r="P21" s="66"/>
      <c r="Q21" s="66"/>
      <c r="R21" s="67"/>
      <c r="S21" s="95">
        <f t="shared" si="2"/>
        <v>0</v>
      </c>
    </row>
    <row r="22" spans="1:19" ht="12.75">
      <c r="A22" s="59">
        <v>7</v>
      </c>
      <c r="B22" s="29"/>
      <c r="C22" s="29"/>
      <c r="D22" s="61"/>
      <c r="E22" s="62"/>
      <c r="F22" s="63"/>
      <c r="G22" s="64"/>
      <c r="H22" s="65"/>
      <c r="I22" s="65"/>
      <c r="J22" s="66"/>
      <c r="K22" s="66"/>
      <c r="L22" s="66"/>
      <c r="M22" s="66"/>
      <c r="N22" s="66"/>
      <c r="O22" s="66"/>
      <c r="P22" s="66"/>
      <c r="Q22" s="66"/>
      <c r="R22" s="67"/>
      <c r="S22" s="95">
        <f t="shared" si="2"/>
        <v>0</v>
      </c>
    </row>
    <row r="23" spans="1:19" ht="12.75">
      <c r="A23" s="59">
        <v>8</v>
      </c>
      <c r="B23" s="29"/>
      <c r="C23" s="29"/>
      <c r="D23" s="61"/>
      <c r="E23" s="62"/>
      <c r="F23" s="63"/>
      <c r="G23" s="64"/>
      <c r="H23" s="65"/>
      <c r="I23" s="65"/>
      <c r="J23" s="66"/>
      <c r="K23" s="66"/>
      <c r="L23" s="66"/>
      <c r="M23" s="66"/>
      <c r="N23" s="66"/>
      <c r="O23" s="66"/>
      <c r="P23" s="66"/>
      <c r="Q23" s="66"/>
      <c r="R23" s="67"/>
      <c r="S23" s="95">
        <f t="shared" si="2"/>
        <v>0</v>
      </c>
    </row>
    <row r="24" spans="1:19" ht="12.75">
      <c r="A24" s="59">
        <v>9</v>
      </c>
      <c r="B24" s="29"/>
      <c r="C24" s="29"/>
      <c r="D24" s="61"/>
      <c r="E24" s="62"/>
      <c r="F24" s="63"/>
      <c r="G24" s="64"/>
      <c r="H24" s="65"/>
      <c r="I24" s="65"/>
      <c r="J24" s="66"/>
      <c r="K24" s="66"/>
      <c r="L24" s="66"/>
      <c r="M24" s="66"/>
      <c r="N24" s="66"/>
      <c r="O24" s="66"/>
      <c r="P24" s="66"/>
      <c r="Q24" s="66"/>
      <c r="R24" s="67"/>
      <c r="S24" s="95">
        <f t="shared" si="2"/>
        <v>0</v>
      </c>
    </row>
    <row r="25" spans="1:19" ht="12.75">
      <c r="A25" s="59">
        <v>10</v>
      </c>
      <c r="B25" s="29"/>
      <c r="C25" s="29"/>
      <c r="D25" s="61"/>
      <c r="E25" s="62"/>
      <c r="F25" s="63"/>
      <c r="G25" s="64"/>
      <c r="H25" s="65"/>
      <c r="I25" s="65"/>
      <c r="J25" s="66"/>
      <c r="K25" s="66"/>
      <c r="L25" s="66"/>
      <c r="M25" s="66"/>
      <c r="N25" s="66"/>
      <c r="O25" s="66"/>
      <c r="P25" s="66"/>
      <c r="Q25" s="66"/>
      <c r="R25" s="67"/>
      <c r="S25" s="95">
        <f t="shared" si="2"/>
        <v>0</v>
      </c>
    </row>
    <row r="26" spans="1:19" ht="12.75">
      <c r="A26" s="59">
        <v>11</v>
      </c>
      <c r="B26" s="29"/>
      <c r="C26" s="29"/>
      <c r="D26" s="61"/>
      <c r="E26" s="62"/>
      <c r="F26" s="63"/>
      <c r="G26" s="64"/>
      <c r="H26" s="65"/>
      <c r="I26" s="65"/>
      <c r="J26" s="66"/>
      <c r="K26" s="66"/>
      <c r="L26" s="66"/>
      <c r="M26" s="66"/>
      <c r="N26" s="66"/>
      <c r="O26" s="66"/>
      <c r="P26" s="66"/>
      <c r="Q26" s="66"/>
      <c r="R26" s="67"/>
      <c r="S26" s="95">
        <f t="shared" si="2"/>
        <v>0</v>
      </c>
    </row>
    <row r="27" spans="1:19" ht="12.75">
      <c r="A27" s="59">
        <v>12</v>
      </c>
      <c r="B27" s="29"/>
      <c r="C27" s="29"/>
      <c r="D27" s="61"/>
      <c r="E27" s="62"/>
      <c r="F27" s="63"/>
      <c r="G27" s="64"/>
      <c r="H27" s="65"/>
      <c r="I27" s="65"/>
      <c r="J27" s="66"/>
      <c r="K27" s="66"/>
      <c r="L27" s="66"/>
      <c r="M27" s="66"/>
      <c r="N27" s="66"/>
      <c r="O27" s="66"/>
      <c r="P27" s="66"/>
      <c r="Q27" s="66"/>
      <c r="R27" s="67"/>
      <c r="S27" s="95">
        <f t="shared" si="2"/>
        <v>0</v>
      </c>
    </row>
    <row r="28" spans="1:19" ht="12.75">
      <c r="A28" s="59">
        <v>13</v>
      </c>
      <c r="B28" s="29"/>
      <c r="C28" s="29"/>
      <c r="D28" s="61"/>
      <c r="E28" s="62"/>
      <c r="F28" s="63"/>
      <c r="G28" s="64"/>
      <c r="H28" s="65"/>
      <c r="I28" s="65"/>
      <c r="J28" s="66"/>
      <c r="K28" s="66"/>
      <c r="L28" s="66"/>
      <c r="M28" s="66"/>
      <c r="N28" s="66"/>
      <c r="O28" s="66"/>
      <c r="P28" s="66"/>
      <c r="Q28" s="66"/>
      <c r="R28" s="67"/>
      <c r="S28" s="95">
        <f t="shared" si="2"/>
        <v>0</v>
      </c>
    </row>
    <row r="29" spans="1:19" ht="12.75">
      <c r="A29" s="59">
        <v>14</v>
      </c>
      <c r="B29" s="29"/>
      <c r="C29" s="29"/>
      <c r="D29" s="61"/>
      <c r="E29" s="62"/>
      <c r="F29" s="63"/>
      <c r="G29" s="64"/>
      <c r="H29" s="65"/>
      <c r="I29" s="65"/>
      <c r="J29" s="66"/>
      <c r="K29" s="66"/>
      <c r="L29" s="66"/>
      <c r="M29" s="66"/>
      <c r="N29" s="66"/>
      <c r="O29" s="66"/>
      <c r="P29" s="66"/>
      <c r="Q29" s="66"/>
      <c r="R29" s="67"/>
      <c r="S29" s="95">
        <f t="shared" si="2"/>
        <v>0</v>
      </c>
    </row>
    <row r="30" spans="1:19" ht="12.75">
      <c r="A30" s="59">
        <v>15</v>
      </c>
      <c r="B30" s="29"/>
      <c r="C30" s="29"/>
      <c r="D30" s="61"/>
      <c r="E30" s="62"/>
      <c r="F30" s="63"/>
      <c r="G30" s="64"/>
      <c r="H30" s="65"/>
      <c r="I30" s="65"/>
      <c r="J30" s="66"/>
      <c r="K30" s="66"/>
      <c r="L30" s="66"/>
      <c r="M30" s="66"/>
      <c r="N30" s="66"/>
      <c r="O30" s="66"/>
      <c r="P30" s="66"/>
      <c r="Q30" s="66"/>
      <c r="R30" s="67"/>
      <c r="S30" s="95">
        <f t="shared" si="2"/>
        <v>0</v>
      </c>
    </row>
    <row r="31" spans="1:19" ht="12.75">
      <c r="A31" s="59">
        <v>16</v>
      </c>
      <c r="B31" s="29"/>
      <c r="C31" s="29"/>
      <c r="D31" s="61"/>
      <c r="E31" s="62"/>
      <c r="F31" s="63"/>
      <c r="G31" s="64"/>
      <c r="H31" s="65"/>
      <c r="I31" s="65"/>
      <c r="J31" s="66"/>
      <c r="K31" s="66"/>
      <c r="L31" s="66"/>
      <c r="M31" s="66"/>
      <c r="N31" s="66"/>
      <c r="O31" s="66"/>
      <c r="P31" s="66"/>
      <c r="Q31" s="66"/>
      <c r="R31" s="67"/>
      <c r="S31" s="95">
        <f t="shared" si="2"/>
        <v>0</v>
      </c>
    </row>
    <row r="32" spans="1:19" ht="12.75">
      <c r="A32" s="59">
        <v>17</v>
      </c>
      <c r="B32" s="29"/>
      <c r="C32" s="29"/>
      <c r="D32" s="61"/>
      <c r="E32" s="62"/>
      <c r="F32" s="63"/>
      <c r="G32" s="64"/>
      <c r="H32" s="65"/>
      <c r="I32" s="65"/>
      <c r="J32" s="66"/>
      <c r="K32" s="66"/>
      <c r="L32" s="66"/>
      <c r="M32" s="66"/>
      <c r="N32" s="66"/>
      <c r="O32" s="66"/>
      <c r="P32" s="66"/>
      <c r="Q32" s="66"/>
      <c r="R32" s="67"/>
      <c r="S32" s="95">
        <f t="shared" si="2"/>
        <v>0</v>
      </c>
    </row>
    <row r="33" spans="1:19" ht="12.75">
      <c r="A33" s="59">
        <v>18</v>
      </c>
      <c r="B33" s="29"/>
      <c r="C33" s="29"/>
      <c r="D33" s="61"/>
      <c r="E33" s="62"/>
      <c r="F33" s="63"/>
      <c r="G33" s="64"/>
      <c r="H33" s="65"/>
      <c r="I33" s="65"/>
      <c r="J33" s="66"/>
      <c r="K33" s="66"/>
      <c r="L33" s="66"/>
      <c r="M33" s="66"/>
      <c r="N33" s="66"/>
      <c r="O33" s="66"/>
      <c r="P33" s="66"/>
      <c r="Q33" s="66"/>
      <c r="R33" s="67"/>
      <c r="S33" s="95">
        <f t="shared" si="2"/>
        <v>0</v>
      </c>
    </row>
    <row r="34" spans="1:19" ht="12.75">
      <c r="A34" s="59">
        <v>19</v>
      </c>
      <c r="B34" s="29"/>
      <c r="C34" s="29"/>
      <c r="D34" s="61"/>
      <c r="E34" s="62"/>
      <c r="F34" s="63"/>
      <c r="G34" s="64"/>
      <c r="H34" s="65"/>
      <c r="I34" s="65"/>
      <c r="J34" s="66"/>
      <c r="K34" s="66"/>
      <c r="L34" s="66"/>
      <c r="M34" s="66"/>
      <c r="N34" s="66"/>
      <c r="O34" s="66"/>
      <c r="P34" s="66"/>
      <c r="Q34" s="66"/>
      <c r="R34" s="67"/>
      <c r="S34" s="95">
        <f t="shared" si="2"/>
        <v>0</v>
      </c>
    </row>
    <row r="35" spans="1:19" ht="12.75">
      <c r="A35" s="59">
        <v>20</v>
      </c>
      <c r="B35" s="29"/>
      <c r="C35" s="29"/>
      <c r="D35" s="61"/>
      <c r="E35" s="62"/>
      <c r="F35" s="63"/>
      <c r="G35" s="64"/>
      <c r="H35" s="65"/>
      <c r="I35" s="65"/>
      <c r="J35" s="66"/>
      <c r="K35" s="66"/>
      <c r="L35" s="66"/>
      <c r="M35" s="66"/>
      <c r="N35" s="66"/>
      <c r="O35" s="66"/>
      <c r="P35" s="66"/>
      <c r="Q35" s="66"/>
      <c r="R35" s="67"/>
      <c r="S35" s="95">
        <f t="shared" si="2"/>
        <v>0</v>
      </c>
    </row>
    <row r="36" spans="1:19" ht="12.75">
      <c r="A36" s="59">
        <v>21</v>
      </c>
      <c r="B36" s="29"/>
      <c r="C36" s="29"/>
      <c r="D36" s="61"/>
      <c r="E36" s="62"/>
      <c r="F36" s="63"/>
      <c r="G36" s="64"/>
      <c r="H36" s="65"/>
      <c r="I36" s="65"/>
      <c r="J36" s="66"/>
      <c r="K36" s="66"/>
      <c r="L36" s="66"/>
      <c r="M36" s="66"/>
      <c r="N36" s="66"/>
      <c r="O36" s="66"/>
      <c r="P36" s="66"/>
      <c r="Q36" s="66"/>
      <c r="R36" s="67"/>
      <c r="S36" s="95">
        <f t="shared" si="2"/>
        <v>0</v>
      </c>
    </row>
    <row r="37" spans="1:19" ht="12.75">
      <c r="A37" s="59">
        <v>22</v>
      </c>
      <c r="B37" s="29"/>
      <c r="C37" s="29"/>
      <c r="D37" s="61"/>
      <c r="E37" s="62"/>
      <c r="F37" s="63"/>
      <c r="G37" s="64"/>
      <c r="H37" s="65"/>
      <c r="I37" s="65"/>
      <c r="J37" s="66"/>
      <c r="K37" s="66"/>
      <c r="L37" s="66"/>
      <c r="M37" s="66"/>
      <c r="N37" s="66"/>
      <c r="O37" s="66"/>
      <c r="P37" s="66"/>
      <c r="Q37" s="66"/>
      <c r="R37" s="67"/>
      <c r="S37" s="95">
        <f t="shared" si="2"/>
        <v>0</v>
      </c>
    </row>
    <row r="38" spans="1:19" ht="13.5" thickBot="1">
      <c r="A38" s="59">
        <v>23</v>
      </c>
      <c r="B38" s="29"/>
      <c r="C38" s="29"/>
      <c r="D38" s="61"/>
      <c r="E38" s="62"/>
      <c r="F38" s="63"/>
      <c r="G38" s="73"/>
      <c r="H38" s="74"/>
      <c r="I38" s="74"/>
      <c r="J38" s="75"/>
      <c r="K38" s="75"/>
      <c r="L38" s="75"/>
      <c r="M38" s="75"/>
      <c r="N38" s="75"/>
      <c r="O38" s="75"/>
      <c r="P38" s="75"/>
      <c r="Q38" s="75"/>
      <c r="R38" s="76"/>
      <c r="S38" s="95">
        <f t="shared" si="2"/>
        <v>0</v>
      </c>
    </row>
    <row r="39" spans="1:19" ht="23.25" customHeight="1" thickBot="1">
      <c r="A39" s="477" t="s">
        <v>126</v>
      </c>
      <c r="B39" s="478"/>
      <c r="C39" s="478"/>
      <c r="D39" s="478"/>
      <c r="E39" s="478"/>
      <c r="F39" s="478"/>
      <c r="G39" s="478"/>
      <c r="H39" s="478"/>
      <c r="I39" s="478"/>
      <c r="J39" s="478"/>
      <c r="K39" s="478"/>
      <c r="L39" s="478"/>
      <c r="M39" s="478"/>
      <c r="N39" s="478"/>
      <c r="O39" s="478"/>
      <c r="P39" s="478"/>
      <c r="Q39" s="478"/>
      <c r="R39" s="479"/>
      <c r="S39" s="96">
        <f t="shared" si="2"/>
        <v>0</v>
      </c>
    </row>
    <row r="40" spans="1:19" ht="13.5" thickBot="1">
      <c r="A40" s="77"/>
      <c r="B40" s="97"/>
      <c r="C40" s="97"/>
      <c r="D40" s="79"/>
      <c r="E40" s="80"/>
      <c r="F40" s="81" t="s">
        <v>49</v>
      </c>
      <c r="G40" s="82">
        <f aca="true" t="shared" si="3" ref="G40:R40">ROUND(SUM(G16:G39),0)</f>
        <v>0</v>
      </c>
      <c r="H40" s="83">
        <f t="shared" si="3"/>
        <v>0</v>
      </c>
      <c r="I40" s="83">
        <f t="shared" si="3"/>
        <v>0</v>
      </c>
      <c r="J40" s="83">
        <f t="shared" si="3"/>
        <v>0</v>
      </c>
      <c r="K40" s="83">
        <f t="shared" si="3"/>
        <v>0</v>
      </c>
      <c r="L40" s="83">
        <f t="shared" si="3"/>
        <v>0</v>
      </c>
      <c r="M40" s="83">
        <f t="shared" si="3"/>
        <v>0</v>
      </c>
      <c r="N40" s="83">
        <f t="shared" si="3"/>
        <v>0</v>
      </c>
      <c r="O40" s="83">
        <f t="shared" si="3"/>
        <v>0</v>
      </c>
      <c r="P40" s="83">
        <f t="shared" si="3"/>
        <v>0</v>
      </c>
      <c r="Q40" s="83">
        <f t="shared" si="3"/>
        <v>0</v>
      </c>
      <c r="R40" s="84">
        <f t="shared" si="3"/>
        <v>0</v>
      </c>
      <c r="S40" s="35">
        <f t="shared" si="2"/>
        <v>0</v>
      </c>
    </row>
    <row r="41" spans="1:19" ht="12.75">
      <c r="A41" s="47"/>
      <c r="B41" s="85"/>
      <c r="C41" s="85"/>
      <c r="D41" s="21"/>
      <c r="E41" s="85"/>
      <c r="F41" s="21"/>
      <c r="G41" s="48"/>
      <c r="H41" s="48"/>
      <c r="I41" s="48"/>
      <c r="J41" s="49"/>
      <c r="K41" s="49"/>
      <c r="L41" s="49"/>
      <c r="M41" s="49"/>
      <c r="N41" s="49"/>
      <c r="O41" s="49"/>
      <c r="P41" s="49"/>
      <c r="Q41" s="49"/>
      <c r="R41" s="49"/>
      <c r="S41" s="50"/>
    </row>
    <row r="42" spans="1:19" ht="13.5" thickBot="1">
      <c r="A42" s="47"/>
      <c r="B42" s="85"/>
      <c r="C42" s="85"/>
      <c r="D42" s="21"/>
      <c r="E42" s="85"/>
      <c r="F42" s="21"/>
      <c r="G42" s="48"/>
      <c r="H42" s="48"/>
      <c r="I42" s="48"/>
      <c r="J42" s="49"/>
      <c r="K42" s="49"/>
      <c r="L42" s="49"/>
      <c r="M42" s="49"/>
      <c r="N42" s="49"/>
      <c r="O42" s="49"/>
      <c r="P42" s="49"/>
      <c r="Q42" s="49"/>
      <c r="R42" s="49"/>
      <c r="S42" s="50"/>
    </row>
    <row r="43" spans="1:19" ht="16.5" thickBot="1">
      <c r="A43" s="474" t="s">
        <v>51</v>
      </c>
      <c r="B43" s="475"/>
      <c r="C43" s="475"/>
      <c r="D43" s="475"/>
      <c r="E43" s="475"/>
      <c r="F43" s="475"/>
      <c r="G43" s="475"/>
      <c r="H43" s="475"/>
      <c r="I43" s="475"/>
      <c r="J43" s="475"/>
      <c r="K43" s="475"/>
      <c r="L43" s="475"/>
      <c r="M43" s="475"/>
      <c r="N43" s="475"/>
      <c r="O43" s="475"/>
      <c r="P43" s="475"/>
      <c r="Q43" s="475"/>
      <c r="R43" s="475"/>
      <c r="S43" s="476"/>
    </row>
    <row r="44" spans="1:19" ht="12.75">
      <c r="A44" s="59">
        <v>1</v>
      </c>
      <c r="B44" s="29"/>
      <c r="C44" s="29"/>
      <c r="D44" s="61"/>
      <c r="E44" s="62"/>
      <c r="F44" s="63"/>
      <c r="G44" s="98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100"/>
      <c r="S44" s="101">
        <f aca="true" t="shared" si="4" ref="S44:S50">ROUND(SUM(G44:R44),0)</f>
        <v>0</v>
      </c>
    </row>
    <row r="45" spans="1:19" ht="12.75">
      <c r="A45" s="59">
        <v>2</v>
      </c>
      <c r="B45" s="29"/>
      <c r="C45" s="29"/>
      <c r="D45" s="61"/>
      <c r="E45" s="62"/>
      <c r="F45" s="63"/>
      <c r="G45" s="64"/>
      <c r="H45" s="65"/>
      <c r="I45" s="65"/>
      <c r="J45" s="66"/>
      <c r="K45" s="66"/>
      <c r="L45" s="66"/>
      <c r="M45" s="66"/>
      <c r="N45" s="66"/>
      <c r="O45" s="66"/>
      <c r="P45" s="66"/>
      <c r="Q45" s="66"/>
      <c r="R45" s="67"/>
      <c r="S45" s="95">
        <f t="shared" si="4"/>
        <v>0</v>
      </c>
    </row>
    <row r="46" spans="1:19" ht="12.75">
      <c r="A46" s="59">
        <v>3</v>
      </c>
      <c r="B46" s="29"/>
      <c r="C46" s="29"/>
      <c r="D46" s="61"/>
      <c r="E46" s="62"/>
      <c r="F46" s="63"/>
      <c r="G46" s="64"/>
      <c r="H46" s="65"/>
      <c r="I46" s="65"/>
      <c r="J46" s="66"/>
      <c r="K46" s="66"/>
      <c r="L46" s="66"/>
      <c r="M46" s="66"/>
      <c r="N46" s="66"/>
      <c r="O46" s="66"/>
      <c r="P46" s="66"/>
      <c r="Q46" s="66"/>
      <c r="R46" s="67"/>
      <c r="S46" s="95">
        <f t="shared" si="4"/>
        <v>0</v>
      </c>
    </row>
    <row r="47" spans="1:19" ht="12.75">
      <c r="A47" s="59">
        <v>4</v>
      </c>
      <c r="B47" s="29"/>
      <c r="C47" s="29"/>
      <c r="D47" s="61"/>
      <c r="E47" s="62"/>
      <c r="F47" s="63"/>
      <c r="G47" s="64"/>
      <c r="H47" s="65"/>
      <c r="I47" s="65"/>
      <c r="J47" s="66"/>
      <c r="K47" s="66"/>
      <c r="L47" s="66"/>
      <c r="M47" s="66"/>
      <c r="N47" s="66"/>
      <c r="O47" s="66"/>
      <c r="P47" s="66"/>
      <c r="Q47" s="66"/>
      <c r="R47" s="67"/>
      <c r="S47" s="95">
        <f t="shared" si="4"/>
        <v>0</v>
      </c>
    </row>
    <row r="48" spans="1:19" ht="13.5" thickBot="1">
      <c r="A48" s="59">
        <v>5</v>
      </c>
      <c r="B48" s="29"/>
      <c r="C48" s="29"/>
      <c r="D48" s="61"/>
      <c r="E48" s="62"/>
      <c r="F48" s="63"/>
      <c r="G48" s="73"/>
      <c r="H48" s="74"/>
      <c r="I48" s="74"/>
      <c r="J48" s="75"/>
      <c r="K48" s="75"/>
      <c r="L48" s="75"/>
      <c r="M48" s="75"/>
      <c r="N48" s="75"/>
      <c r="O48" s="75"/>
      <c r="P48" s="75"/>
      <c r="Q48" s="75"/>
      <c r="R48" s="76"/>
      <c r="S48" s="95">
        <f t="shared" si="4"/>
        <v>0</v>
      </c>
    </row>
    <row r="49" spans="1:19" ht="24.75" customHeight="1" thickBot="1">
      <c r="A49" s="477" t="s">
        <v>126</v>
      </c>
      <c r="B49" s="478"/>
      <c r="C49" s="478"/>
      <c r="D49" s="478"/>
      <c r="E49" s="478"/>
      <c r="F49" s="478"/>
      <c r="G49" s="478"/>
      <c r="H49" s="478"/>
      <c r="I49" s="478"/>
      <c r="J49" s="478"/>
      <c r="K49" s="478"/>
      <c r="L49" s="478"/>
      <c r="M49" s="478"/>
      <c r="N49" s="478"/>
      <c r="O49" s="478"/>
      <c r="P49" s="478"/>
      <c r="Q49" s="478"/>
      <c r="R49" s="479"/>
      <c r="S49" s="95">
        <f t="shared" si="4"/>
        <v>0</v>
      </c>
    </row>
    <row r="50" spans="1:19" ht="13.5" thickBot="1">
      <c r="A50" s="77"/>
      <c r="B50" s="97"/>
      <c r="C50" s="97"/>
      <c r="D50" s="79"/>
      <c r="E50" s="80"/>
      <c r="F50" s="81" t="s">
        <v>49</v>
      </c>
      <c r="G50" s="82">
        <f aca="true" t="shared" si="5" ref="G50:R50">ROUND(SUM(G44:G49),0)</f>
        <v>0</v>
      </c>
      <c r="H50" s="83">
        <f t="shared" si="5"/>
        <v>0</v>
      </c>
      <c r="I50" s="83">
        <f t="shared" si="5"/>
        <v>0</v>
      </c>
      <c r="J50" s="83">
        <f t="shared" si="5"/>
        <v>0</v>
      </c>
      <c r="K50" s="83">
        <f t="shared" si="5"/>
        <v>0</v>
      </c>
      <c r="L50" s="83">
        <f t="shared" si="5"/>
        <v>0</v>
      </c>
      <c r="M50" s="83">
        <f t="shared" si="5"/>
        <v>0</v>
      </c>
      <c r="N50" s="83">
        <f t="shared" si="5"/>
        <v>0</v>
      </c>
      <c r="O50" s="83">
        <f t="shared" si="5"/>
        <v>0</v>
      </c>
      <c r="P50" s="83">
        <f t="shared" si="5"/>
        <v>0</v>
      </c>
      <c r="Q50" s="83">
        <f t="shared" si="5"/>
        <v>0</v>
      </c>
      <c r="R50" s="84">
        <f t="shared" si="5"/>
        <v>0</v>
      </c>
      <c r="S50" s="35">
        <f t="shared" si="4"/>
        <v>0</v>
      </c>
    </row>
    <row r="51" spans="1:19" ht="13.5" thickBot="1">
      <c r="A51" s="102"/>
      <c r="B51" s="103"/>
      <c r="C51" s="103"/>
      <c r="D51" s="104"/>
      <c r="E51" s="103"/>
      <c r="F51" s="103"/>
      <c r="G51" s="105"/>
      <c r="H51" s="105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7"/>
    </row>
    <row r="52" spans="1:19" s="10" customFormat="1" ht="16.5" thickBot="1">
      <c r="A52" s="108"/>
      <c r="B52" s="109"/>
      <c r="C52" s="109"/>
      <c r="D52" s="110"/>
      <c r="E52" s="11"/>
      <c r="F52" s="111" t="s">
        <v>52</v>
      </c>
      <c r="G52" s="112">
        <f aca="true" t="shared" si="6" ref="G52:R52">G12+G40+G50</f>
        <v>0</v>
      </c>
      <c r="H52" s="113">
        <f t="shared" si="6"/>
        <v>0</v>
      </c>
      <c r="I52" s="113">
        <f t="shared" si="6"/>
        <v>0</v>
      </c>
      <c r="J52" s="113">
        <f t="shared" si="6"/>
        <v>0</v>
      </c>
      <c r="K52" s="113">
        <f t="shared" si="6"/>
        <v>0</v>
      </c>
      <c r="L52" s="113">
        <f t="shared" si="6"/>
        <v>0</v>
      </c>
      <c r="M52" s="113">
        <f t="shared" si="6"/>
        <v>0</v>
      </c>
      <c r="N52" s="113">
        <f t="shared" si="6"/>
        <v>0</v>
      </c>
      <c r="O52" s="113">
        <f t="shared" si="6"/>
        <v>0</v>
      </c>
      <c r="P52" s="113">
        <f t="shared" si="6"/>
        <v>0</v>
      </c>
      <c r="Q52" s="113">
        <f t="shared" si="6"/>
        <v>0</v>
      </c>
      <c r="R52" s="114">
        <f t="shared" si="6"/>
        <v>0</v>
      </c>
      <c r="S52" s="35">
        <f>ROUND(SUM(G52:R52),0)</f>
        <v>0</v>
      </c>
    </row>
    <row r="54" ht="12.75">
      <c r="B54" s="10" t="s">
        <v>112</v>
      </c>
    </row>
    <row r="55" spans="2:6" ht="29.25" customHeight="1">
      <c r="B55" s="115">
        <v>1</v>
      </c>
      <c r="C55" s="473" t="s">
        <v>117</v>
      </c>
      <c r="D55" s="473"/>
      <c r="E55" s="473"/>
      <c r="F55" s="473"/>
    </row>
    <row r="56" spans="2:3" ht="24.75" customHeight="1">
      <c r="B56" s="115">
        <v>2</v>
      </c>
      <c r="C56" s="8" t="s">
        <v>113</v>
      </c>
    </row>
    <row r="57" spans="3:5" ht="12.75">
      <c r="C57" s="8" t="s">
        <v>114</v>
      </c>
      <c r="E57" s="9"/>
    </row>
    <row r="58" spans="2:5" ht="12.75">
      <c r="B58" s="8" t="s">
        <v>116</v>
      </c>
      <c r="C58" s="9">
        <v>125</v>
      </c>
      <c r="D58" s="8" t="s">
        <v>115</v>
      </c>
      <c r="E58" s="9">
        <v>111111</v>
      </c>
    </row>
    <row r="59" spans="2:5" ht="12.75">
      <c r="B59" s="8" t="s">
        <v>116</v>
      </c>
      <c r="C59" s="9">
        <v>125</v>
      </c>
      <c r="D59" s="8" t="s">
        <v>115</v>
      </c>
      <c r="E59" s="9">
        <v>222222</v>
      </c>
    </row>
    <row r="60" spans="2:5" ht="12.75">
      <c r="B60" s="8" t="s">
        <v>116</v>
      </c>
      <c r="C60" s="9">
        <v>125</v>
      </c>
      <c r="D60" s="8" t="s">
        <v>115</v>
      </c>
      <c r="E60" s="9">
        <v>333333</v>
      </c>
    </row>
  </sheetData>
  <mergeCells count="7">
    <mergeCell ref="C55:F55"/>
    <mergeCell ref="A5:S5"/>
    <mergeCell ref="A15:S15"/>
    <mergeCell ref="A43:S43"/>
    <mergeCell ref="A11:R11"/>
    <mergeCell ref="A39:R39"/>
    <mergeCell ref="A49:R49"/>
  </mergeCells>
  <printOptions horizontalCentered="1"/>
  <pageMargins left="0.748031496062992" right="0.748031496062992" top="0.984251968503937" bottom="0.984251968503937" header="0.511811023622047" footer="0.511811023622047"/>
  <pageSetup fitToHeight="1" fitToWidth="1" horizontalDpi="300" verticalDpi="300" orientation="landscape" paperSize="9" scale="51" r:id="rId1"/>
  <headerFooter alignWithMargins="0">
    <oddHeader>&amp;C&amp;A</oddHeader>
    <oddFooter>&amp;L&amp;D  &amp;T
&amp;CPage &amp;P&amp;R&amp;F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00390625" style="8" customWidth="1"/>
    <col min="2" max="2" width="6.421875" style="8" customWidth="1"/>
    <col min="3" max="3" width="7.57421875" style="8" customWidth="1"/>
    <col min="4" max="4" width="33.00390625" style="8" customWidth="1"/>
    <col min="5" max="5" width="38.00390625" style="8" customWidth="1"/>
    <col min="6" max="6" width="8.140625" style="8" customWidth="1"/>
    <col min="7" max="7" width="6.140625" style="8" customWidth="1"/>
    <col min="8" max="8" width="5.8515625" style="8" customWidth="1"/>
    <col min="9" max="9" width="5.421875" style="8" customWidth="1"/>
    <col min="10" max="11" width="5.28125" style="8" customWidth="1"/>
    <col min="12" max="12" width="4.8515625" style="8" customWidth="1"/>
    <col min="13" max="17" width="5.28125" style="8" customWidth="1"/>
    <col min="18" max="18" width="6.140625" style="10" customWidth="1"/>
    <col min="19" max="16384" width="9.140625" style="8" customWidth="1"/>
  </cols>
  <sheetData>
    <row r="1" ht="15.75">
      <c r="D1" s="31" t="s">
        <v>100</v>
      </c>
    </row>
    <row r="2" ht="13.5" thickBot="1">
      <c r="F2" s="9"/>
    </row>
    <row r="3" spans="1:18" s="46" customFormat="1" ht="26.25" thickBot="1">
      <c r="A3" s="116" t="s">
        <v>29</v>
      </c>
      <c r="B3" s="117" t="s">
        <v>44</v>
      </c>
      <c r="C3" s="117" t="s">
        <v>45</v>
      </c>
      <c r="D3" s="118" t="s">
        <v>53</v>
      </c>
      <c r="E3" s="118" t="s">
        <v>54</v>
      </c>
      <c r="F3" s="119" t="s">
        <v>32</v>
      </c>
      <c r="G3" s="118" t="s">
        <v>33</v>
      </c>
      <c r="H3" s="118" t="s">
        <v>34</v>
      </c>
      <c r="I3" s="120" t="s">
        <v>35</v>
      </c>
      <c r="J3" s="120" t="s">
        <v>36</v>
      </c>
      <c r="K3" s="120" t="s">
        <v>37</v>
      </c>
      <c r="L3" s="120" t="s">
        <v>38</v>
      </c>
      <c r="M3" s="120" t="s">
        <v>39</v>
      </c>
      <c r="N3" s="120" t="s">
        <v>40</v>
      </c>
      <c r="O3" s="120" t="s">
        <v>41</v>
      </c>
      <c r="P3" s="120" t="s">
        <v>42</v>
      </c>
      <c r="Q3" s="121" t="s">
        <v>43</v>
      </c>
      <c r="R3" s="122" t="s">
        <v>31</v>
      </c>
    </row>
    <row r="4" spans="1:18" ht="12.75">
      <c r="A4" s="123"/>
      <c r="B4" s="60"/>
      <c r="C4" s="61"/>
      <c r="D4" s="61"/>
      <c r="E4" s="61"/>
      <c r="F4" s="64"/>
      <c r="G4" s="65"/>
      <c r="H4" s="65"/>
      <c r="I4" s="66"/>
      <c r="J4" s="66"/>
      <c r="K4" s="66"/>
      <c r="L4" s="66"/>
      <c r="M4" s="66"/>
      <c r="N4" s="66"/>
      <c r="O4" s="66"/>
      <c r="P4" s="66"/>
      <c r="Q4" s="67"/>
      <c r="R4" s="124">
        <f aca="true" t="shared" si="0" ref="R4:R30">ROUND(SUM(F4:Q4),0)</f>
        <v>0</v>
      </c>
    </row>
    <row r="5" spans="1:18" ht="12.75">
      <c r="A5" s="125"/>
      <c r="B5" s="28"/>
      <c r="C5" s="27"/>
      <c r="D5" s="27"/>
      <c r="E5" s="27"/>
      <c r="F5" s="126"/>
      <c r="G5" s="127"/>
      <c r="H5" s="127"/>
      <c r="I5" s="128"/>
      <c r="J5" s="128"/>
      <c r="K5" s="128"/>
      <c r="L5" s="128"/>
      <c r="M5" s="128"/>
      <c r="N5" s="128"/>
      <c r="O5" s="128"/>
      <c r="P5" s="128"/>
      <c r="Q5" s="129"/>
      <c r="R5" s="124">
        <f t="shared" si="0"/>
        <v>0</v>
      </c>
    </row>
    <row r="6" spans="1:18" ht="12.75">
      <c r="A6" s="125"/>
      <c r="B6" s="28"/>
      <c r="C6" s="27"/>
      <c r="D6" s="27"/>
      <c r="E6" s="27"/>
      <c r="F6" s="126"/>
      <c r="G6" s="127"/>
      <c r="H6" s="127"/>
      <c r="I6" s="128"/>
      <c r="J6" s="128"/>
      <c r="K6" s="128"/>
      <c r="L6" s="128"/>
      <c r="M6" s="128"/>
      <c r="N6" s="128"/>
      <c r="O6" s="128"/>
      <c r="P6" s="128"/>
      <c r="Q6" s="129"/>
      <c r="R6" s="124">
        <f t="shared" si="0"/>
        <v>0</v>
      </c>
    </row>
    <row r="7" spans="1:18" ht="12.75">
      <c r="A7" s="125"/>
      <c r="B7" s="28"/>
      <c r="C7" s="27"/>
      <c r="D7" s="27"/>
      <c r="E7" s="27"/>
      <c r="F7" s="126"/>
      <c r="G7" s="127"/>
      <c r="H7" s="127"/>
      <c r="I7" s="128"/>
      <c r="J7" s="128"/>
      <c r="K7" s="128"/>
      <c r="L7" s="128"/>
      <c r="M7" s="128"/>
      <c r="N7" s="128"/>
      <c r="O7" s="128"/>
      <c r="P7" s="128"/>
      <c r="Q7" s="129"/>
      <c r="R7" s="124">
        <f t="shared" si="0"/>
        <v>0</v>
      </c>
    </row>
    <row r="8" spans="1:18" ht="12.75">
      <c r="A8" s="125"/>
      <c r="B8" s="28"/>
      <c r="C8" s="27"/>
      <c r="D8" s="27"/>
      <c r="E8" s="27"/>
      <c r="F8" s="126"/>
      <c r="G8" s="127"/>
      <c r="H8" s="127"/>
      <c r="I8" s="128"/>
      <c r="J8" s="128"/>
      <c r="K8" s="128"/>
      <c r="L8" s="128"/>
      <c r="M8" s="128"/>
      <c r="N8" s="128"/>
      <c r="O8" s="128"/>
      <c r="P8" s="128"/>
      <c r="Q8" s="129"/>
      <c r="R8" s="124">
        <f t="shared" si="0"/>
        <v>0</v>
      </c>
    </row>
    <row r="9" spans="1:18" ht="12.75">
      <c r="A9" s="125"/>
      <c r="B9" s="28"/>
      <c r="C9" s="27"/>
      <c r="D9" s="27"/>
      <c r="E9" s="27"/>
      <c r="F9" s="126"/>
      <c r="G9" s="127"/>
      <c r="H9" s="127"/>
      <c r="I9" s="128"/>
      <c r="J9" s="128"/>
      <c r="K9" s="128"/>
      <c r="L9" s="128"/>
      <c r="M9" s="128"/>
      <c r="N9" s="128"/>
      <c r="O9" s="128"/>
      <c r="P9" s="128"/>
      <c r="Q9" s="129"/>
      <c r="R9" s="124">
        <f t="shared" si="0"/>
        <v>0</v>
      </c>
    </row>
    <row r="10" spans="1:18" ht="12.75">
      <c r="A10" s="125"/>
      <c r="B10" s="28"/>
      <c r="C10" s="27"/>
      <c r="D10" s="27"/>
      <c r="E10" s="27"/>
      <c r="F10" s="126"/>
      <c r="G10" s="127"/>
      <c r="H10" s="127"/>
      <c r="I10" s="128"/>
      <c r="J10" s="128"/>
      <c r="K10" s="128"/>
      <c r="L10" s="128"/>
      <c r="M10" s="128"/>
      <c r="N10" s="128"/>
      <c r="O10" s="128"/>
      <c r="P10" s="128"/>
      <c r="Q10" s="129"/>
      <c r="R10" s="124">
        <f t="shared" si="0"/>
        <v>0</v>
      </c>
    </row>
    <row r="11" spans="1:18" ht="12.75">
      <c r="A11" s="125"/>
      <c r="B11" s="28"/>
      <c r="C11" s="27"/>
      <c r="D11" s="27"/>
      <c r="E11" s="27"/>
      <c r="F11" s="126"/>
      <c r="G11" s="127"/>
      <c r="H11" s="127"/>
      <c r="I11" s="128"/>
      <c r="J11" s="128"/>
      <c r="K11" s="128"/>
      <c r="L11" s="128"/>
      <c r="M11" s="128"/>
      <c r="N11" s="128"/>
      <c r="O11" s="128"/>
      <c r="P11" s="128"/>
      <c r="Q11" s="129"/>
      <c r="R11" s="124">
        <f t="shared" si="0"/>
        <v>0</v>
      </c>
    </row>
    <row r="12" spans="1:18" ht="12.75">
      <c r="A12" s="125"/>
      <c r="B12" s="28"/>
      <c r="C12" s="27"/>
      <c r="D12" s="27"/>
      <c r="E12" s="27"/>
      <c r="F12" s="126"/>
      <c r="G12" s="127"/>
      <c r="H12" s="127"/>
      <c r="I12" s="128"/>
      <c r="J12" s="128"/>
      <c r="K12" s="128"/>
      <c r="L12" s="128"/>
      <c r="M12" s="128"/>
      <c r="N12" s="128"/>
      <c r="O12" s="128"/>
      <c r="P12" s="128"/>
      <c r="Q12" s="129"/>
      <c r="R12" s="124">
        <f t="shared" si="0"/>
        <v>0</v>
      </c>
    </row>
    <row r="13" spans="1:18" ht="12.75">
      <c r="A13" s="125"/>
      <c r="B13" s="28"/>
      <c r="C13" s="27"/>
      <c r="D13" s="27"/>
      <c r="E13" s="27"/>
      <c r="F13" s="126"/>
      <c r="G13" s="127"/>
      <c r="H13" s="127"/>
      <c r="I13" s="128"/>
      <c r="J13" s="128"/>
      <c r="K13" s="128"/>
      <c r="L13" s="128"/>
      <c r="M13" s="128"/>
      <c r="N13" s="128"/>
      <c r="O13" s="128"/>
      <c r="P13" s="128"/>
      <c r="Q13" s="129"/>
      <c r="R13" s="124">
        <f t="shared" si="0"/>
        <v>0</v>
      </c>
    </row>
    <row r="14" spans="1:18" ht="12.75">
      <c r="A14" s="125"/>
      <c r="B14" s="28"/>
      <c r="C14" s="27"/>
      <c r="D14" s="27"/>
      <c r="E14" s="27"/>
      <c r="F14" s="126"/>
      <c r="G14" s="127"/>
      <c r="H14" s="127"/>
      <c r="I14" s="128"/>
      <c r="J14" s="128"/>
      <c r="K14" s="128"/>
      <c r="L14" s="128"/>
      <c r="M14" s="128"/>
      <c r="N14" s="128"/>
      <c r="O14" s="128"/>
      <c r="P14" s="128"/>
      <c r="Q14" s="129"/>
      <c r="R14" s="124">
        <f t="shared" si="0"/>
        <v>0</v>
      </c>
    </row>
    <row r="15" spans="1:18" ht="12.75">
      <c r="A15" s="125"/>
      <c r="B15" s="28"/>
      <c r="C15" s="27"/>
      <c r="D15" s="27"/>
      <c r="E15" s="27"/>
      <c r="F15" s="126"/>
      <c r="G15" s="127"/>
      <c r="H15" s="127"/>
      <c r="I15" s="128"/>
      <c r="J15" s="128"/>
      <c r="K15" s="128"/>
      <c r="L15" s="128"/>
      <c r="M15" s="128"/>
      <c r="N15" s="128"/>
      <c r="O15" s="128"/>
      <c r="P15" s="128"/>
      <c r="Q15" s="129"/>
      <c r="R15" s="124">
        <f t="shared" si="0"/>
        <v>0</v>
      </c>
    </row>
    <row r="16" spans="1:18" ht="12.75">
      <c r="A16" s="125"/>
      <c r="B16" s="28"/>
      <c r="C16" s="27"/>
      <c r="D16" s="27"/>
      <c r="E16" s="27"/>
      <c r="F16" s="126"/>
      <c r="G16" s="127"/>
      <c r="H16" s="127"/>
      <c r="I16" s="128"/>
      <c r="J16" s="128"/>
      <c r="K16" s="128"/>
      <c r="L16" s="128"/>
      <c r="M16" s="128"/>
      <c r="N16" s="128"/>
      <c r="O16" s="128"/>
      <c r="P16" s="128"/>
      <c r="Q16" s="129"/>
      <c r="R16" s="124">
        <f t="shared" si="0"/>
        <v>0</v>
      </c>
    </row>
    <row r="17" spans="1:18" ht="12.75">
      <c r="A17" s="125"/>
      <c r="B17" s="28"/>
      <c r="C17" s="27"/>
      <c r="D17" s="27"/>
      <c r="E17" s="27"/>
      <c r="F17" s="126"/>
      <c r="G17" s="127"/>
      <c r="H17" s="127"/>
      <c r="I17" s="128"/>
      <c r="J17" s="128"/>
      <c r="K17" s="128"/>
      <c r="L17" s="128"/>
      <c r="M17" s="128"/>
      <c r="N17" s="128"/>
      <c r="O17" s="128"/>
      <c r="P17" s="128"/>
      <c r="Q17" s="129"/>
      <c r="R17" s="124">
        <f t="shared" si="0"/>
        <v>0</v>
      </c>
    </row>
    <row r="18" spans="1:18" ht="12.75">
      <c r="A18" s="125"/>
      <c r="B18" s="28"/>
      <c r="C18" s="27"/>
      <c r="D18" s="27"/>
      <c r="E18" s="27"/>
      <c r="F18" s="126"/>
      <c r="G18" s="127"/>
      <c r="H18" s="127"/>
      <c r="I18" s="128"/>
      <c r="J18" s="128"/>
      <c r="K18" s="128"/>
      <c r="L18" s="128"/>
      <c r="M18" s="128"/>
      <c r="N18" s="128"/>
      <c r="O18" s="128"/>
      <c r="P18" s="128"/>
      <c r="Q18" s="129"/>
      <c r="R18" s="124">
        <f t="shared" si="0"/>
        <v>0</v>
      </c>
    </row>
    <row r="19" spans="1:18" ht="12.75">
      <c r="A19" s="125"/>
      <c r="B19" s="28"/>
      <c r="C19" s="27"/>
      <c r="D19" s="27"/>
      <c r="E19" s="27"/>
      <c r="F19" s="126"/>
      <c r="G19" s="127"/>
      <c r="H19" s="127"/>
      <c r="I19" s="128"/>
      <c r="J19" s="128"/>
      <c r="K19" s="128"/>
      <c r="L19" s="128"/>
      <c r="M19" s="128"/>
      <c r="N19" s="128"/>
      <c r="O19" s="128"/>
      <c r="P19" s="128"/>
      <c r="Q19" s="129"/>
      <c r="R19" s="124">
        <f t="shared" si="0"/>
        <v>0</v>
      </c>
    </row>
    <row r="20" spans="1:18" ht="12.75">
      <c r="A20" s="125"/>
      <c r="B20" s="28"/>
      <c r="C20" s="27"/>
      <c r="D20" s="27"/>
      <c r="E20" s="27"/>
      <c r="F20" s="126"/>
      <c r="G20" s="127"/>
      <c r="H20" s="127"/>
      <c r="I20" s="128"/>
      <c r="J20" s="128"/>
      <c r="K20" s="128"/>
      <c r="L20" s="128"/>
      <c r="M20" s="128"/>
      <c r="N20" s="128"/>
      <c r="O20" s="128"/>
      <c r="P20" s="128"/>
      <c r="Q20" s="129"/>
      <c r="R20" s="124">
        <f t="shared" si="0"/>
        <v>0</v>
      </c>
    </row>
    <row r="21" spans="1:18" ht="12.75">
      <c r="A21" s="125"/>
      <c r="B21" s="28"/>
      <c r="C21" s="27"/>
      <c r="D21" s="27"/>
      <c r="E21" s="27"/>
      <c r="F21" s="126"/>
      <c r="G21" s="127"/>
      <c r="H21" s="127"/>
      <c r="I21" s="128"/>
      <c r="J21" s="128"/>
      <c r="K21" s="128"/>
      <c r="L21" s="128"/>
      <c r="M21" s="128"/>
      <c r="N21" s="128"/>
      <c r="O21" s="128"/>
      <c r="P21" s="128"/>
      <c r="Q21" s="129"/>
      <c r="R21" s="124">
        <f t="shared" si="0"/>
        <v>0</v>
      </c>
    </row>
    <row r="22" spans="1:18" ht="12.75">
      <c r="A22" s="125"/>
      <c r="B22" s="28"/>
      <c r="C22" s="27"/>
      <c r="D22" s="27"/>
      <c r="E22" s="27"/>
      <c r="F22" s="126"/>
      <c r="G22" s="127"/>
      <c r="H22" s="127"/>
      <c r="I22" s="128"/>
      <c r="J22" s="128"/>
      <c r="K22" s="128"/>
      <c r="L22" s="128"/>
      <c r="M22" s="128"/>
      <c r="N22" s="128"/>
      <c r="O22" s="128"/>
      <c r="P22" s="128"/>
      <c r="Q22" s="129"/>
      <c r="R22" s="124">
        <f t="shared" si="0"/>
        <v>0</v>
      </c>
    </row>
    <row r="23" spans="1:18" ht="12.75">
      <c r="A23" s="125"/>
      <c r="B23" s="28"/>
      <c r="C23" s="27"/>
      <c r="D23" s="27"/>
      <c r="E23" s="27"/>
      <c r="F23" s="126"/>
      <c r="G23" s="127"/>
      <c r="H23" s="128"/>
      <c r="I23" s="128"/>
      <c r="J23" s="128"/>
      <c r="K23" s="128"/>
      <c r="L23" s="128"/>
      <c r="M23" s="128"/>
      <c r="N23" s="128"/>
      <c r="O23" s="128"/>
      <c r="P23" s="128"/>
      <c r="Q23" s="129"/>
      <c r="R23" s="124">
        <f t="shared" si="0"/>
        <v>0</v>
      </c>
    </row>
    <row r="24" spans="1:18" ht="12.75">
      <c r="A24" s="125"/>
      <c r="B24" s="28"/>
      <c r="C24" s="27"/>
      <c r="D24" s="27"/>
      <c r="E24" s="27"/>
      <c r="F24" s="126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9"/>
      <c r="R24" s="124">
        <f t="shared" si="0"/>
        <v>0</v>
      </c>
    </row>
    <row r="25" spans="1:18" ht="12.75">
      <c r="A25" s="125"/>
      <c r="B25" s="28"/>
      <c r="C25" s="27"/>
      <c r="D25" s="27"/>
      <c r="E25" s="27"/>
      <c r="F25" s="130"/>
      <c r="G25" s="127"/>
      <c r="H25" s="128"/>
      <c r="I25" s="128"/>
      <c r="J25" s="128"/>
      <c r="K25" s="128"/>
      <c r="L25" s="128"/>
      <c r="M25" s="128"/>
      <c r="N25" s="128"/>
      <c r="O25" s="128"/>
      <c r="P25" s="128"/>
      <c r="Q25" s="129"/>
      <c r="R25" s="124">
        <f t="shared" si="0"/>
        <v>0</v>
      </c>
    </row>
    <row r="26" spans="1:18" ht="12.75">
      <c r="A26" s="125"/>
      <c r="B26" s="28"/>
      <c r="C26" s="27"/>
      <c r="D26" s="27"/>
      <c r="E26" s="27"/>
      <c r="F26" s="130"/>
      <c r="G26" s="127"/>
      <c r="H26" s="128"/>
      <c r="I26" s="128"/>
      <c r="J26" s="128"/>
      <c r="K26" s="128"/>
      <c r="L26" s="128"/>
      <c r="M26" s="128"/>
      <c r="N26" s="128"/>
      <c r="O26" s="128"/>
      <c r="P26" s="128"/>
      <c r="Q26" s="129"/>
      <c r="R26" s="124">
        <f t="shared" si="0"/>
        <v>0</v>
      </c>
    </row>
    <row r="27" spans="1:18" ht="12.75">
      <c r="A27" s="125"/>
      <c r="B27" s="28"/>
      <c r="C27" s="27"/>
      <c r="D27" s="27"/>
      <c r="E27" s="27"/>
      <c r="F27" s="130"/>
      <c r="G27" s="127"/>
      <c r="H27" s="128"/>
      <c r="I27" s="128"/>
      <c r="J27" s="128"/>
      <c r="K27" s="128"/>
      <c r="L27" s="128"/>
      <c r="M27" s="128"/>
      <c r="N27" s="128"/>
      <c r="O27" s="128"/>
      <c r="P27" s="128"/>
      <c r="Q27" s="129"/>
      <c r="R27" s="124">
        <f t="shared" si="0"/>
        <v>0</v>
      </c>
    </row>
    <row r="28" spans="1:18" ht="12.75">
      <c r="A28" s="125"/>
      <c r="B28" s="28"/>
      <c r="C28" s="27"/>
      <c r="D28" s="27"/>
      <c r="E28" s="27"/>
      <c r="F28" s="130"/>
      <c r="G28" s="127"/>
      <c r="H28" s="128"/>
      <c r="I28" s="128"/>
      <c r="J28" s="128"/>
      <c r="K28" s="128"/>
      <c r="L28" s="128"/>
      <c r="M28" s="128"/>
      <c r="N28" s="128"/>
      <c r="O28" s="128"/>
      <c r="P28" s="128"/>
      <c r="Q28" s="129"/>
      <c r="R28" s="124">
        <f t="shared" si="0"/>
        <v>0</v>
      </c>
    </row>
    <row r="29" spans="1:18" ht="13.5" thickBot="1">
      <c r="A29" s="125"/>
      <c r="B29" s="28"/>
      <c r="C29" s="27"/>
      <c r="D29" s="27"/>
      <c r="E29" s="27"/>
      <c r="F29" s="131"/>
      <c r="G29" s="132"/>
      <c r="H29" s="133"/>
      <c r="I29" s="133"/>
      <c r="J29" s="133"/>
      <c r="K29" s="133"/>
      <c r="L29" s="133"/>
      <c r="M29" s="133"/>
      <c r="N29" s="133"/>
      <c r="O29" s="133"/>
      <c r="P29" s="133"/>
      <c r="Q29" s="134"/>
      <c r="R29" s="124">
        <f t="shared" si="0"/>
        <v>0</v>
      </c>
    </row>
    <row r="30" spans="1:18" s="10" customFormat="1" ht="13.5" thickBot="1">
      <c r="A30" s="135"/>
      <c r="B30" s="136"/>
      <c r="C30" s="136"/>
      <c r="D30" s="137"/>
      <c r="E30" s="138" t="s">
        <v>52</v>
      </c>
      <c r="F30" s="112">
        <f aca="true" t="shared" si="1" ref="F30:Q30">ROUND(SUM(F4:F29),0)</f>
        <v>0</v>
      </c>
      <c r="G30" s="113">
        <f t="shared" si="1"/>
        <v>0</v>
      </c>
      <c r="H30" s="113">
        <f t="shared" si="1"/>
        <v>0</v>
      </c>
      <c r="I30" s="113">
        <f t="shared" si="1"/>
        <v>0</v>
      </c>
      <c r="J30" s="113">
        <f t="shared" si="1"/>
        <v>0</v>
      </c>
      <c r="K30" s="113">
        <f t="shared" si="1"/>
        <v>0</v>
      </c>
      <c r="L30" s="113">
        <f t="shared" si="1"/>
        <v>0</v>
      </c>
      <c r="M30" s="113">
        <f t="shared" si="1"/>
        <v>0</v>
      </c>
      <c r="N30" s="113">
        <f t="shared" si="1"/>
        <v>0</v>
      </c>
      <c r="O30" s="113">
        <f t="shared" si="1"/>
        <v>0</v>
      </c>
      <c r="P30" s="113">
        <f t="shared" si="1"/>
        <v>0</v>
      </c>
      <c r="Q30" s="113">
        <f t="shared" si="1"/>
        <v>0</v>
      </c>
      <c r="R30" s="139">
        <f t="shared" si="0"/>
        <v>0</v>
      </c>
    </row>
  </sheetData>
  <printOptions horizontalCentered="1"/>
  <pageMargins left="0.748031496062992" right="0.748031496062992" top="0.984251968503937" bottom="0.984251968503937" header="0.511811023622047" footer="0.511811023622047"/>
  <pageSetup fitToHeight="1" fitToWidth="1" horizontalDpi="300" verticalDpi="300" orientation="landscape" paperSize="9" scale="81" r:id="rId1"/>
  <headerFooter alignWithMargins="0">
    <oddHeader>&amp;C&amp;A</oddHeader>
    <oddFooter>&amp;L&amp;D  &amp;T
&amp;CPage &amp;P&amp;R&amp;F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00390625" style="8" customWidth="1"/>
    <col min="2" max="2" width="6.421875" style="8" customWidth="1"/>
    <col min="3" max="3" width="8.28125" style="8" customWidth="1"/>
    <col min="4" max="4" width="33.00390625" style="8" customWidth="1"/>
    <col min="5" max="5" width="38.00390625" style="8" customWidth="1"/>
    <col min="6" max="6" width="8.140625" style="8" customWidth="1"/>
    <col min="7" max="7" width="6.140625" style="8" customWidth="1"/>
    <col min="8" max="8" width="5.8515625" style="8" customWidth="1"/>
    <col min="9" max="9" width="5.421875" style="8" customWidth="1"/>
    <col min="10" max="11" width="5.28125" style="8" customWidth="1"/>
    <col min="12" max="12" width="4.8515625" style="8" customWidth="1"/>
    <col min="13" max="17" width="5.28125" style="8" customWidth="1"/>
    <col min="18" max="18" width="6.140625" style="10" customWidth="1"/>
    <col min="19" max="16384" width="9.140625" style="8" customWidth="1"/>
  </cols>
  <sheetData>
    <row r="1" ht="15.75">
      <c r="D1" s="31" t="s">
        <v>101</v>
      </c>
    </row>
    <row r="2" ht="13.5" thickBot="1">
      <c r="F2" s="9"/>
    </row>
    <row r="3" spans="1:18" s="46" customFormat="1" ht="26.25" thickBot="1">
      <c r="A3" s="116" t="s">
        <v>29</v>
      </c>
      <c r="B3" s="117" t="s">
        <v>44</v>
      </c>
      <c r="C3" s="117" t="s">
        <v>45</v>
      </c>
      <c r="D3" s="118" t="s">
        <v>53</v>
      </c>
      <c r="E3" s="118" t="s">
        <v>54</v>
      </c>
      <c r="F3" s="119" t="s">
        <v>32</v>
      </c>
      <c r="G3" s="118" t="s">
        <v>33</v>
      </c>
      <c r="H3" s="118" t="s">
        <v>34</v>
      </c>
      <c r="I3" s="120" t="s">
        <v>35</v>
      </c>
      <c r="J3" s="120" t="s">
        <v>36</v>
      </c>
      <c r="K3" s="120" t="s">
        <v>37</v>
      </c>
      <c r="L3" s="120" t="s">
        <v>38</v>
      </c>
      <c r="M3" s="120" t="s">
        <v>39</v>
      </c>
      <c r="N3" s="120" t="s">
        <v>40</v>
      </c>
      <c r="O3" s="120" t="s">
        <v>41</v>
      </c>
      <c r="P3" s="120" t="s">
        <v>42</v>
      </c>
      <c r="Q3" s="121" t="s">
        <v>43</v>
      </c>
      <c r="R3" s="122" t="s">
        <v>31</v>
      </c>
    </row>
    <row r="4" spans="1:18" ht="12.75">
      <c r="A4" s="123"/>
      <c r="B4" s="60"/>
      <c r="C4" s="61"/>
      <c r="D4" s="61"/>
      <c r="E4" s="61"/>
      <c r="F4" s="64"/>
      <c r="G4" s="65"/>
      <c r="H4" s="65"/>
      <c r="I4" s="66"/>
      <c r="J4" s="66"/>
      <c r="K4" s="66"/>
      <c r="L4" s="66"/>
      <c r="M4" s="66"/>
      <c r="N4" s="66"/>
      <c r="O4" s="66"/>
      <c r="P4" s="66"/>
      <c r="Q4" s="67"/>
      <c r="R4" s="124">
        <f aca="true" t="shared" si="0" ref="R4:R30">ROUND(SUM(F4:Q4),0)</f>
        <v>0</v>
      </c>
    </row>
    <row r="5" spans="1:18" ht="12.75">
      <c r="A5" s="125"/>
      <c r="B5" s="28"/>
      <c r="C5" s="27"/>
      <c r="D5" s="27"/>
      <c r="E5" s="27"/>
      <c r="F5" s="126"/>
      <c r="G5" s="127"/>
      <c r="H5" s="127"/>
      <c r="I5" s="128"/>
      <c r="J5" s="128"/>
      <c r="K5" s="128"/>
      <c r="L5" s="128"/>
      <c r="M5" s="128"/>
      <c r="N5" s="128"/>
      <c r="O5" s="128"/>
      <c r="P5" s="128"/>
      <c r="Q5" s="129"/>
      <c r="R5" s="124">
        <f t="shared" si="0"/>
        <v>0</v>
      </c>
    </row>
    <row r="6" spans="1:18" ht="12.75">
      <c r="A6" s="125"/>
      <c r="B6" s="28"/>
      <c r="C6" s="27"/>
      <c r="D6" s="27"/>
      <c r="E6" s="27"/>
      <c r="F6" s="126"/>
      <c r="G6" s="127"/>
      <c r="H6" s="127"/>
      <c r="I6" s="128"/>
      <c r="J6" s="128"/>
      <c r="K6" s="128"/>
      <c r="L6" s="128"/>
      <c r="M6" s="128"/>
      <c r="N6" s="128"/>
      <c r="O6" s="128"/>
      <c r="P6" s="128"/>
      <c r="Q6" s="129"/>
      <c r="R6" s="124">
        <f t="shared" si="0"/>
        <v>0</v>
      </c>
    </row>
    <row r="7" spans="1:18" ht="12.75">
      <c r="A7" s="125"/>
      <c r="B7" s="28"/>
      <c r="C7" s="27"/>
      <c r="D7" s="27"/>
      <c r="E7" s="27"/>
      <c r="F7" s="126"/>
      <c r="G7" s="127"/>
      <c r="H7" s="127"/>
      <c r="I7" s="128"/>
      <c r="J7" s="128"/>
      <c r="K7" s="128"/>
      <c r="L7" s="128"/>
      <c r="M7" s="128"/>
      <c r="N7" s="128"/>
      <c r="O7" s="128"/>
      <c r="P7" s="128"/>
      <c r="Q7" s="129"/>
      <c r="R7" s="124">
        <f t="shared" si="0"/>
        <v>0</v>
      </c>
    </row>
    <row r="8" spans="1:18" ht="12.75">
      <c r="A8" s="125"/>
      <c r="B8" s="28"/>
      <c r="C8" s="27"/>
      <c r="D8" s="27"/>
      <c r="E8" s="27"/>
      <c r="F8" s="126"/>
      <c r="G8" s="127"/>
      <c r="H8" s="127"/>
      <c r="I8" s="128"/>
      <c r="J8" s="128"/>
      <c r="K8" s="128"/>
      <c r="L8" s="128"/>
      <c r="M8" s="128"/>
      <c r="N8" s="128"/>
      <c r="O8" s="128"/>
      <c r="P8" s="128"/>
      <c r="Q8" s="129"/>
      <c r="R8" s="124">
        <f t="shared" si="0"/>
        <v>0</v>
      </c>
    </row>
    <row r="9" spans="1:18" ht="12.75">
      <c r="A9" s="125"/>
      <c r="B9" s="28"/>
      <c r="C9" s="27"/>
      <c r="D9" s="27"/>
      <c r="E9" s="27"/>
      <c r="F9" s="126"/>
      <c r="G9" s="127"/>
      <c r="H9" s="127"/>
      <c r="I9" s="128"/>
      <c r="J9" s="128"/>
      <c r="K9" s="128"/>
      <c r="L9" s="128"/>
      <c r="M9" s="128"/>
      <c r="N9" s="128"/>
      <c r="O9" s="128"/>
      <c r="P9" s="128"/>
      <c r="Q9" s="129"/>
      <c r="R9" s="124">
        <f t="shared" si="0"/>
        <v>0</v>
      </c>
    </row>
    <row r="10" spans="1:18" ht="12.75">
      <c r="A10" s="125"/>
      <c r="B10" s="28"/>
      <c r="C10" s="27"/>
      <c r="D10" s="27"/>
      <c r="E10" s="27"/>
      <c r="F10" s="126"/>
      <c r="G10" s="127"/>
      <c r="H10" s="127"/>
      <c r="I10" s="128"/>
      <c r="J10" s="128"/>
      <c r="K10" s="128"/>
      <c r="L10" s="128"/>
      <c r="M10" s="128"/>
      <c r="N10" s="128"/>
      <c r="O10" s="128"/>
      <c r="P10" s="128"/>
      <c r="Q10" s="129"/>
      <c r="R10" s="124">
        <f t="shared" si="0"/>
        <v>0</v>
      </c>
    </row>
    <row r="11" spans="1:18" ht="12.75">
      <c r="A11" s="125"/>
      <c r="B11" s="28"/>
      <c r="C11" s="27"/>
      <c r="D11" s="27"/>
      <c r="E11" s="27"/>
      <c r="F11" s="126"/>
      <c r="G11" s="127"/>
      <c r="H11" s="127"/>
      <c r="I11" s="128"/>
      <c r="J11" s="128"/>
      <c r="K11" s="128"/>
      <c r="L11" s="128"/>
      <c r="M11" s="128"/>
      <c r="N11" s="128"/>
      <c r="O11" s="128"/>
      <c r="P11" s="128"/>
      <c r="Q11" s="129"/>
      <c r="R11" s="124">
        <f t="shared" si="0"/>
        <v>0</v>
      </c>
    </row>
    <row r="12" spans="1:18" ht="12.75">
      <c r="A12" s="125"/>
      <c r="B12" s="28"/>
      <c r="C12" s="27"/>
      <c r="D12" s="27"/>
      <c r="E12" s="27"/>
      <c r="F12" s="126"/>
      <c r="G12" s="127"/>
      <c r="H12" s="127"/>
      <c r="I12" s="128"/>
      <c r="J12" s="128"/>
      <c r="K12" s="128"/>
      <c r="L12" s="128"/>
      <c r="M12" s="128"/>
      <c r="N12" s="128"/>
      <c r="O12" s="128"/>
      <c r="P12" s="128"/>
      <c r="Q12" s="129"/>
      <c r="R12" s="124">
        <f t="shared" si="0"/>
        <v>0</v>
      </c>
    </row>
    <row r="13" spans="1:18" ht="12.75">
      <c r="A13" s="125"/>
      <c r="B13" s="28"/>
      <c r="C13" s="27"/>
      <c r="D13" s="27"/>
      <c r="E13" s="27"/>
      <c r="F13" s="126"/>
      <c r="G13" s="127"/>
      <c r="H13" s="127"/>
      <c r="I13" s="128"/>
      <c r="J13" s="128"/>
      <c r="K13" s="128"/>
      <c r="L13" s="128"/>
      <c r="M13" s="128"/>
      <c r="N13" s="128"/>
      <c r="O13" s="128"/>
      <c r="P13" s="128"/>
      <c r="Q13" s="129"/>
      <c r="R13" s="124">
        <f t="shared" si="0"/>
        <v>0</v>
      </c>
    </row>
    <row r="14" spans="1:18" ht="12.75">
      <c r="A14" s="125"/>
      <c r="B14" s="28"/>
      <c r="C14" s="27"/>
      <c r="D14" s="27"/>
      <c r="E14" s="27"/>
      <c r="F14" s="126"/>
      <c r="G14" s="127"/>
      <c r="H14" s="127"/>
      <c r="I14" s="128"/>
      <c r="J14" s="128"/>
      <c r="K14" s="128"/>
      <c r="L14" s="128"/>
      <c r="M14" s="128"/>
      <c r="N14" s="128"/>
      <c r="O14" s="128"/>
      <c r="P14" s="128"/>
      <c r="Q14" s="129"/>
      <c r="R14" s="124">
        <f t="shared" si="0"/>
        <v>0</v>
      </c>
    </row>
    <row r="15" spans="1:18" ht="12.75">
      <c r="A15" s="125"/>
      <c r="B15" s="28"/>
      <c r="C15" s="27"/>
      <c r="D15" s="27"/>
      <c r="E15" s="27"/>
      <c r="F15" s="126"/>
      <c r="G15" s="127"/>
      <c r="H15" s="127"/>
      <c r="I15" s="128"/>
      <c r="J15" s="128"/>
      <c r="K15" s="128"/>
      <c r="L15" s="128"/>
      <c r="M15" s="128"/>
      <c r="N15" s="128"/>
      <c r="O15" s="128"/>
      <c r="P15" s="128"/>
      <c r="Q15" s="129"/>
      <c r="R15" s="124">
        <f t="shared" si="0"/>
        <v>0</v>
      </c>
    </row>
    <row r="16" spans="1:18" ht="12.75">
      <c r="A16" s="125"/>
      <c r="B16" s="28"/>
      <c r="C16" s="27"/>
      <c r="D16" s="27"/>
      <c r="E16" s="27"/>
      <c r="F16" s="126"/>
      <c r="G16" s="127"/>
      <c r="H16" s="127"/>
      <c r="I16" s="128"/>
      <c r="J16" s="128"/>
      <c r="K16" s="128"/>
      <c r="L16" s="128"/>
      <c r="M16" s="128"/>
      <c r="N16" s="128"/>
      <c r="O16" s="128"/>
      <c r="P16" s="128"/>
      <c r="Q16" s="129"/>
      <c r="R16" s="124">
        <f t="shared" si="0"/>
        <v>0</v>
      </c>
    </row>
    <row r="17" spans="1:18" ht="12.75">
      <c r="A17" s="125"/>
      <c r="B17" s="28"/>
      <c r="C17" s="27"/>
      <c r="D17" s="27"/>
      <c r="E17" s="27"/>
      <c r="F17" s="126"/>
      <c r="G17" s="127"/>
      <c r="H17" s="127"/>
      <c r="I17" s="128"/>
      <c r="J17" s="128"/>
      <c r="K17" s="128"/>
      <c r="L17" s="128"/>
      <c r="M17" s="128"/>
      <c r="N17" s="128"/>
      <c r="O17" s="128"/>
      <c r="P17" s="128"/>
      <c r="Q17" s="129"/>
      <c r="R17" s="124">
        <f t="shared" si="0"/>
        <v>0</v>
      </c>
    </row>
    <row r="18" spans="1:18" ht="12.75">
      <c r="A18" s="125"/>
      <c r="B18" s="28"/>
      <c r="C18" s="27"/>
      <c r="D18" s="27"/>
      <c r="E18" s="27"/>
      <c r="F18" s="126"/>
      <c r="G18" s="127"/>
      <c r="H18" s="127"/>
      <c r="I18" s="128"/>
      <c r="J18" s="128"/>
      <c r="K18" s="128"/>
      <c r="L18" s="128"/>
      <c r="M18" s="128"/>
      <c r="N18" s="128"/>
      <c r="O18" s="128"/>
      <c r="P18" s="128"/>
      <c r="Q18" s="129"/>
      <c r="R18" s="124">
        <f t="shared" si="0"/>
        <v>0</v>
      </c>
    </row>
    <row r="19" spans="1:18" ht="12.75">
      <c r="A19" s="125"/>
      <c r="B19" s="28"/>
      <c r="C19" s="27"/>
      <c r="D19" s="27"/>
      <c r="E19" s="27"/>
      <c r="F19" s="126"/>
      <c r="G19" s="127"/>
      <c r="H19" s="127"/>
      <c r="I19" s="128"/>
      <c r="J19" s="128"/>
      <c r="K19" s="128"/>
      <c r="L19" s="128"/>
      <c r="M19" s="128"/>
      <c r="N19" s="128"/>
      <c r="O19" s="128"/>
      <c r="P19" s="128"/>
      <c r="Q19" s="129"/>
      <c r="R19" s="124">
        <f t="shared" si="0"/>
        <v>0</v>
      </c>
    </row>
    <row r="20" spans="1:18" ht="12.75">
      <c r="A20" s="125"/>
      <c r="B20" s="28"/>
      <c r="C20" s="27"/>
      <c r="D20" s="27"/>
      <c r="E20" s="27"/>
      <c r="F20" s="126"/>
      <c r="G20" s="127"/>
      <c r="H20" s="127"/>
      <c r="I20" s="128"/>
      <c r="J20" s="128"/>
      <c r="K20" s="128"/>
      <c r="L20" s="128"/>
      <c r="M20" s="128"/>
      <c r="N20" s="128"/>
      <c r="O20" s="128"/>
      <c r="P20" s="128"/>
      <c r="Q20" s="129"/>
      <c r="R20" s="124">
        <f t="shared" si="0"/>
        <v>0</v>
      </c>
    </row>
    <row r="21" spans="1:18" ht="12.75">
      <c r="A21" s="125"/>
      <c r="B21" s="28"/>
      <c r="C21" s="27"/>
      <c r="D21" s="27"/>
      <c r="E21" s="27"/>
      <c r="F21" s="126"/>
      <c r="G21" s="127"/>
      <c r="H21" s="127"/>
      <c r="I21" s="128"/>
      <c r="J21" s="128"/>
      <c r="K21" s="128"/>
      <c r="L21" s="128"/>
      <c r="M21" s="128"/>
      <c r="N21" s="128"/>
      <c r="O21" s="128"/>
      <c r="P21" s="128"/>
      <c r="Q21" s="129"/>
      <c r="R21" s="124">
        <f t="shared" si="0"/>
        <v>0</v>
      </c>
    </row>
    <row r="22" spans="1:18" ht="12.75">
      <c r="A22" s="125"/>
      <c r="B22" s="28"/>
      <c r="C22" s="27"/>
      <c r="D22" s="27"/>
      <c r="E22" s="27"/>
      <c r="F22" s="126"/>
      <c r="G22" s="127"/>
      <c r="H22" s="127"/>
      <c r="I22" s="128"/>
      <c r="J22" s="128"/>
      <c r="K22" s="128"/>
      <c r="L22" s="128"/>
      <c r="M22" s="128"/>
      <c r="N22" s="128"/>
      <c r="O22" s="128"/>
      <c r="P22" s="128"/>
      <c r="Q22" s="129"/>
      <c r="R22" s="124">
        <f t="shared" si="0"/>
        <v>0</v>
      </c>
    </row>
    <row r="23" spans="1:18" ht="12.75">
      <c r="A23" s="125"/>
      <c r="B23" s="28"/>
      <c r="C23" s="27"/>
      <c r="D23" s="27"/>
      <c r="E23" s="27"/>
      <c r="F23" s="126"/>
      <c r="G23" s="127"/>
      <c r="H23" s="128"/>
      <c r="I23" s="128"/>
      <c r="J23" s="128"/>
      <c r="K23" s="128"/>
      <c r="L23" s="128"/>
      <c r="M23" s="128"/>
      <c r="N23" s="128"/>
      <c r="O23" s="128"/>
      <c r="P23" s="128"/>
      <c r="Q23" s="129"/>
      <c r="R23" s="124">
        <f t="shared" si="0"/>
        <v>0</v>
      </c>
    </row>
    <row r="24" spans="1:18" ht="12.75">
      <c r="A24" s="125"/>
      <c r="B24" s="28"/>
      <c r="C24" s="27"/>
      <c r="D24" s="27"/>
      <c r="E24" s="27"/>
      <c r="F24" s="126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9"/>
      <c r="R24" s="124">
        <f t="shared" si="0"/>
        <v>0</v>
      </c>
    </row>
    <row r="25" spans="1:18" ht="12.75">
      <c r="A25" s="125"/>
      <c r="B25" s="28"/>
      <c r="C25" s="27"/>
      <c r="D25" s="27"/>
      <c r="E25" s="27"/>
      <c r="F25" s="130"/>
      <c r="G25" s="127"/>
      <c r="H25" s="128"/>
      <c r="I25" s="128"/>
      <c r="J25" s="128"/>
      <c r="K25" s="128"/>
      <c r="L25" s="128"/>
      <c r="M25" s="128"/>
      <c r="N25" s="128"/>
      <c r="O25" s="128"/>
      <c r="P25" s="128"/>
      <c r="Q25" s="129"/>
      <c r="R25" s="124">
        <f t="shared" si="0"/>
        <v>0</v>
      </c>
    </row>
    <row r="26" spans="1:18" ht="12.75">
      <c r="A26" s="125"/>
      <c r="B26" s="28"/>
      <c r="C26" s="27"/>
      <c r="D26" s="27"/>
      <c r="E26" s="27"/>
      <c r="F26" s="130"/>
      <c r="G26" s="127"/>
      <c r="H26" s="128"/>
      <c r="I26" s="128"/>
      <c r="J26" s="128"/>
      <c r="K26" s="128"/>
      <c r="L26" s="128"/>
      <c r="M26" s="128"/>
      <c r="N26" s="128"/>
      <c r="O26" s="128"/>
      <c r="P26" s="128"/>
      <c r="Q26" s="129"/>
      <c r="R26" s="124">
        <f t="shared" si="0"/>
        <v>0</v>
      </c>
    </row>
    <row r="27" spans="1:18" ht="12.75">
      <c r="A27" s="125"/>
      <c r="B27" s="28"/>
      <c r="C27" s="27"/>
      <c r="D27" s="27"/>
      <c r="E27" s="27"/>
      <c r="F27" s="130"/>
      <c r="G27" s="127"/>
      <c r="H27" s="128"/>
      <c r="I27" s="128"/>
      <c r="J27" s="128"/>
      <c r="K27" s="128"/>
      <c r="L27" s="128"/>
      <c r="M27" s="128"/>
      <c r="N27" s="128"/>
      <c r="O27" s="128"/>
      <c r="P27" s="128"/>
      <c r="Q27" s="129"/>
      <c r="R27" s="124">
        <f t="shared" si="0"/>
        <v>0</v>
      </c>
    </row>
    <row r="28" spans="1:18" ht="12.75">
      <c r="A28" s="125"/>
      <c r="B28" s="28"/>
      <c r="C28" s="27"/>
      <c r="D28" s="27"/>
      <c r="E28" s="27"/>
      <c r="F28" s="130"/>
      <c r="G28" s="127"/>
      <c r="H28" s="128"/>
      <c r="I28" s="128"/>
      <c r="J28" s="128"/>
      <c r="K28" s="128"/>
      <c r="L28" s="128"/>
      <c r="M28" s="128"/>
      <c r="N28" s="128"/>
      <c r="O28" s="128"/>
      <c r="P28" s="128"/>
      <c r="Q28" s="129"/>
      <c r="R28" s="124">
        <f t="shared" si="0"/>
        <v>0</v>
      </c>
    </row>
    <row r="29" spans="1:18" ht="13.5" thickBot="1">
      <c r="A29" s="125"/>
      <c r="B29" s="28"/>
      <c r="C29" s="27"/>
      <c r="D29" s="27"/>
      <c r="E29" s="27"/>
      <c r="F29" s="131"/>
      <c r="G29" s="132"/>
      <c r="H29" s="133"/>
      <c r="I29" s="133"/>
      <c r="J29" s="133"/>
      <c r="K29" s="133"/>
      <c r="L29" s="133"/>
      <c r="M29" s="133"/>
      <c r="N29" s="133"/>
      <c r="O29" s="133"/>
      <c r="P29" s="133"/>
      <c r="Q29" s="134"/>
      <c r="R29" s="124">
        <f t="shared" si="0"/>
        <v>0</v>
      </c>
    </row>
    <row r="30" spans="1:18" s="10" customFormat="1" ht="13.5" thickBot="1">
      <c r="A30" s="135"/>
      <c r="B30" s="136"/>
      <c r="C30" s="136"/>
      <c r="D30" s="137"/>
      <c r="E30" s="138" t="s">
        <v>52</v>
      </c>
      <c r="F30" s="112">
        <f aca="true" t="shared" si="1" ref="F30:Q30">ROUND(SUM(F4:F29),0)</f>
        <v>0</v>
      </c>
      <c r="G30" s="113">
        <f t="shared" si="1"/>
        <v>0</v>
      </c>
      <c r="H30" s="113">
        <f t="shared" si="1"/>
        <v>0</v>
      </c>
      <c r="I30" s="113">
        <f t="shared" si="1"/>
        <v>0</v>
      </c>
      <c r="J30" s="113">
        <f t="shared" si="1"/>
        <v>0</v>
      </c>
      <c r="K30" s="113">
        <f t="shared" si="1"/>
        <v>0</v>
      </c>
      <c r="L30" s="113">
        <f t="shared" si="1"/>
        <v>0</v>
      </c>
      <c r="M30" s="113">
        <f t="shared" si="1"/>
        <v>0</v>
      </c>
      <c r="N30" s="113">
        <f t="shared" si="1"/>
        <v>0</v>
      </c>
      <c r="O30" s="113">
        <f t="shared" si="1"/>
        <v>0</v>
      </c>
      <c r="P30" s="113">
        <f t="shared" si="1"/>
        <v>0</v>
      </c>
      <c r="Q30" s="113">
        <f t="shared" si="1"/>
        <v>0</v>
      </c>
      <c r="R30" s="139">
        <f t="shared" si="0"/>
        <v>0</v>
      </c>
    </row>
  </sheetData>
  <printOptions horizontalCentered="1"/>
  <pageMargins left="0.748031496062992" right="0.748031496062992" top="0.984251968503937" bottom="0.984251968503937" header="0.511811023622047" footer="0.511811023622047"/>
  <pageSetup fitToHeight="1" fitToWidth="1" horizontalDpi="300" verticalDpi="300" orientation="landscape" paperSize="9" scale="80" r:id="rId1"/>
  <headerFooter alignWithMargins="0">
    <oddHeader>&amp;C&amp;A</oddHeader>
    <oddFooter>&amp;L&amp;D  &amp;T
&amp;CPage &amp;P&amp;R&amp;F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00390625" style="8" customWidth="1"/>
    <col min="2" max="2" width="6.421875" style="8" customWidth="1"/>
    <col min="3" max="3" width="9.421875" style="8" customWidth="1"/>
    <col min="4" max="4" width="17.00390625" style="8" customWidth="1"/>
    <col min="5" max="5" width="17.140625" style="8" customWidth="1"/>
    <col min="6" max="6" width="38.00390625" style="8" customWidth="1"/>
    <col min="7" max="7" width="6.7109375" style="8" customWidth="1"/>
    <col min="8" max="8" width="6.140625" style="8" customWidth="1"/>
    <col min="9" max="9" width="5.8515625" style="8" customWidth="1"/>
    <col min="10" max="10" width="5.421875" style="8" customWidth="1"/>
    <col min="11" max="12" width="5.28125" style="8" customWidth="1"/>
    <col min="13" max="13" width="4.8515625" style="8" customWidth="1"/>
    <col min="14" max="18" width="5.28125" style="8" customWidth="1"/>
    <col min="19" max="19" width="6.140625" style="10" customWidth="1"/>
    <col min="20" max="16384" width="9.140625" style="8" customWidth="1"/>
  </cols>
  <sheetData>
    <row r="1" ht="15.75">
      <c r="E1" s="31" t="s">
        <v>104</v>
      </c>
    </row>
    <row r="2" ht="13.5" thickBot="1">
      <c r="G2" s="9"/>
    </row>
    <row r="3" spans="1:19" s="46" customFormat="1" ht="13.5" thickBot="1">
      <c r="A3" s="116" t="s">
        <v>29</v>
      </c>
      <c r="B3" s="117" t="s">
        <v>44</v>
      </c>
      <c r="C3" s="117" t="s">
        <v>125</v>
      </c>
      <c r="D3" s="118" t="s">
        <v>94</v>
      </c>
      <c r="E3" s="118" t="s">
        <v>30</v>
      </c>
      <c r="F3" s="140" t="s">
        <v>55</v>
      </c>
      <c r="G3" s="118" t="s">
        <v>32</v>
      </c>
      <c r="H3" s="118" t="s">
        <v>33</v>
      </c>
      <c r="I3" s="118" t="s">
        <v>34</v>
      </c>
      <c r="J3" s="120" t="s">
        <v>35</v>
      </c>
      <c r="K3" s="120" t="s">
        <v>36</v>
      </c>
      <c r="L3" s="120" t="s">
        <v>37</v>
      </c>
      <c r="M3" s="120" t="s">
        <v>38</v>
      </c>
      <c r="N3" s="120" t="s">
        <v>39</v>
      </c>
      <c r="O3" s="120" t="s">
        <v>40</v>
      </c>
      <c r="P3" s="120" t="s">
        <v>41</v>
      </c>
      <c r="Q3" s="120" t="s">
        <v>42</v>
      </c>
      <c r="R3" s="120" t="s">
        <v>43</v>
      </c>
      <c r="S3" s="122" t="s">
        <v>31</v>
      </c>
    </row>
    <row r="4" spans="1:19" ht="12.75">
      <c r="A4" s="123"/>
      <c r="B4" s="60"/>
      <c r="C4" s="60"/>
      <c r="D4" s="61"/>
      <c r="E4" s="61"/>
      <c r="F4" s="61"/>
      <c r="G4" s="98"/>
      <c r="H4" s="99"/>
      <c r="I4" s="99"/>
      <c r="J4" s="141"/>
      <c r="K4" s="141"/>
      <c r="L4" s="141"/>
      <c r="M4" s="141"/>
      <c r="N4" s="141"/>
      <c r="O4" s="141"/>
      <c r="P4" s="141"/>
      <c r="Q4" s="141"/>
      <c r="R4" s="142"/>
      <c r="S4" s="124">
        <f aca="true" t="shared" si="0" ref="S4:S30">ROUND(SUM(G4:R4),0)</f>
        <v>0</v>
      </c>
    </row>
    <row r="5" spans="1:19" ht="12.75">
      <c r="A5" s="125"/>
      <c r="B5" s="28"/>
      <c r="C5" s="28"/>
      <c r="D5" s="27"/>
      <c r="E5" s="27"/>
      <c r="F5" s="27"/>
      <c r="G5" s="126"/>
      <c r="H5" s="127"/>
      <c r="I5" s="127"/>
      <c r="J5" s="128"/>
      <c r="K5" s="128"/>
      <c r="L5" s="128"/>
      <c r="M5" s="128"/>
      <c r="N5" s="128"/>
      <c r="O5" s="128"/>
      <c r="P5" s="128"/>
      <c r="Q5" s="128"/>
      <c r="R5" s="129"/>
      <c r="S5" s="124">
        <f t="shared" si="0"/>
        <v>0</v>
      </c>
    </row>
    <row r="6" spans="1:19" ht="12.75">
      <c r="A6" s="125"/>
      <c r="B6" s="28"/>
      <c r="C6" s="28"/>
      <c r="D6" s="27"/>
      <c r="E6" s="27"/>
      <c r="F6" s="27"/>
      <c r="G6" s="126"/>
      <c r="H6" s="127"/>
      <c r="I6" s="127"/>
      <c r="J6" s="128"/>
      <c r="K6" s="128"/>
      <c r="L6" s="128"/>
      <c r="M6" s="128"/>
      <c r="N6" s="128"/>
      <c r="O6" s="128"/>
      <c r="P6" s="128"/>
      <c r="Q6" s="128"/>
      <c r="R6" s="129"/>
      <c r="S6" s="124">
        <f t="shared" si="0"/>
        <v>0</v>
      </c>
    </row>
    <row r="7" spans="1:19" ht="12.75">
      <c r="A7" s="125"/>
      <c r="B7" s="28"/>
      <c r="C7" s="28"/>
      <c r="D7" s="27"/>
      <c r="E7" s="27"/>
      <c r="F7" s="27"/>
      <c r="G7" s="126"/>
      <c r="H7" s="127"/>
      <c r="I7" s="127"/>
      <c r="J7" s="128"/>
      <c r="K7" s="128"/>
      <c r="L7" s="128"/>
      <c r="M7" s="128"/>
      <c r="N7" s="128"/>
      <c r="O7" s="128"/>
      <c r="P7" s="128"/>
      <c r="Q7" s="128"/>
      <c r="R7" s="129"/>
      <c r="S7" s="124">
        <f t="shared" si="0"/>
        <v>0</v>
      </c>
    </row>
    <row r="8" spans="1:19" ht="12.75">
      <c r="A8" s="125"/>
      <c r="B8" s="28"/>
      <c r="C8" s="28"/>
      <c r="D8" s="27"/>
      <c r="E8" s="27"/>
      <c r="F8" s="27"/>
      <c r="G8" s="126"/>
      <c r="H8" s="127"/>
      <c r="I8" s="127"/>
      <c r="J8" s="128"/>
      <c r="K8" s="128"/>
      <c r="L8" s="128"/>
      <c r="M8" s="128"/>
      <c r="N8" s="128"/>
      <c r="O8" s="128"/>
      <c r="P8" s="128"/>
      <c r="Q8" s="128"/>
      <c r="R8" s="129"/>
      <c r="S8" s="124">
        <f t="shared" si="0"/>
        <v>0</v>
      </c>
    </row>
    <row r="9" spans="1:19" ht="12.75">
      <c r="A9" s="125"/>
      <c r="B9" s="28"/>
      <c r="C9" s="28"/>
      <c r="D9" s="27"/>
      <c r="E9" s="27"/>
      <c r="F9" s="27"/>
      <c r="G9" s="126"/>
      <c r="H9" s="127"/>
      <c r="I9" s="127"/>
      <c r="J9" s="128"/>
      <c r="K9" s="128"/>
      <c r="L9" s="128"/>
      <c r="M9" s="128"/>
      <c r="N9" s="128"/>
      <c r="O9" s="128"/>
      <c r="P9" s="128"/>
      <c r="Q9" s="128"/>
      <c r="R9" s="129"/>
      <c r="S9" s="124">
        <f t="shared" si="0"/>
        <v>0</v>
      </c>
    </row>
    <row r="10" spans="1:19" ht="12.75">
      <c r="A10" s="125"/>
      <c r="B10" s="28"/>
      <c r="C10" s="28"/>
      <c r="D10" s="27"/>
      <c r="E10" s="27"/>
      <c r="F10" s="27"/>
      <c r="G10" s="126"/>
      <c r="H10" s="127"/>
      <c r="I10" s="127"/>
      <c r="J10" s="128"/>
      <c r="K10" s="128"/>
      <c r="L10" s="128"/>
      <c r="M10" s="128"/>
      <c r="N10" s="128"/>
      <c r="O10" s="128"/>
      <c r="P10" s="128"/>
      <c r="Q10" s="128"/>
      <c r="R10" s="129"/>
      <c r="S10" s="124">
        <f t="shared" si="0"/>
        <v>0</v>
      </c>
    </row>
    <row r="11" spans="1:19" ht="12.75">
      <c r="A11" s="125"/>
      <c r="B11" s="28"/>
      <c r="C11" s="28"/>
      <c r="D11" s="27"/>
      <c r="E11" s="27"/>
      <c r="F11" s="27"/>
      <c r="G11" s="126"/>
      <c r="H11" s="127"/>
      <c r="I11" s="127"/>
      <c r="J11" s="128"/>
      <c r="K11" s="128"/>
      <c r="L11" s="128"/>
      <c r="M11" s="128"/>
      <c r="N11" s="128"/>
      <c r="O11" s="128"/>
      <c r="P11" s="128"/>
      <c r="Q11" s="128"/>
      <c r="R11" s="129"/>
      <c r="S11" s="124">
        <f t="shared" si="0"/>
        <v>0</v>
      </c>
    </row>
    <row r="12" spans="1:19" ht="12.75">
      <c r="A12" s="125"/>
      <c r="B12" s="28"/>
      <c r="C12" s="28"/>
      <c r="D12" s="27"/>
      <c r="E12" s="27"/>
      <c r="F12" s="27"/>
      <c r="G12" s="126"/>
      <c r="H12" s="127"/>
      <c r="I12" s="127"/>
      <c r="J12" s="128"/>
      <c r="K12" s="128"/>
      <c r="L12" s="128"/>
      <c r="M12" s="128"/>
      <c r="N12" s="128"/>
      <c r="O12" s="128"/>
      <c r="P12" s="128"/>
      <c r="Q12" s="128"/>
      <c r="R12" s="129"/>
      <c r="S12" s="124">
        <f t="shared" si="0"/>
        <v>0</v>
      </c>
    </row>
    <row r="13" spans="1:19" ht="12.75">
      <c r="A13" s="125"/>
      <c r="B13" s="28"/>
      <c r="C13" s="28"/>
      <c r="D13" s="27"/>
      <c r="E13" s="27"/>
      <c r="F13" s="27"/>
      <c r="G13" s="126"/>
      <c r="H13" s="127"/>
      <c r="I13" s="127"/>
      <c r="J13" s="128"/>
      <c r="K13" s="128"/>
      <c r="L13" s="128"/>
      <c r="M13" s="128"/>
      <c r="N13" s="128"/>
      <c r="O13" s="128"/>
      <c r="P13" s="128"/>
      <c r="Q13" s="128"/>
      <c r="R13" s="129"/>
      <c r="S13" s="124">
        <f t="shared" si="0"/>
        <v>0</v>
      </c>
    </row>
    <row r="14" spans="1:19" ht="12.75">
      <c r="A14" s="125"/>
      <c r="B14" s="28"/>
      <c r="C14" s="28"/>
      <c r="D14" s="27"/>
      <c r="E14" s="27"/>
      <c r="F14" s="27"/>
      <c r="G14" s="126"/>
      <c r="H14" s="127"/>
      <c r="I14" s="127"/>
      <c r="J14" s="128"/>
      <c r="K14" s="128"/>
      <c r="L14" s="128"/>
      <c r="M14" s="128"/>
      <c r="N14" s="128"/>
      <c r="O14" s="128"/>
      <c r="P14" s="128"/>
      <c r="Q14" s="128"/>
      <c r="R14" s="129"/>
      <c r="S14" s="124">
        <f t="shared" si="0"/>
        <v>0</v>
      </c>
    </row>
    <row r="15" spans="1:19" ht="12.75">
      <c r="A15" s="125"/>
      <c r="B15" s="28"/>
      <c r="C15" s="28"/>
      <c r="D15" s="27"/>
      <c r="E15" s="27"/>
      <c r="F15" s="27"/>
      <c r="G15" s="126"/>
      <c r="H15" s="127"/>
      <c r="I15" s="127"/>
      <c r="J15" s="128"/>
      <c r="K15" s="128"/>
      <c r="L15" s="128"/>
      <c r="M15" s="128"/>
      <c r="N15" s="128"/>
      <c r="O15" s="128"/>
      <c r="P15" s="128"/>
      <c r="Q15" s="128"/>
      <c r="R15" s="129"/>
      <c r="S15" s="124">
        <f t="shared" si="0"/>
        <v>0</v>
      </c>
    </row>
    <row r="16" spans="1:19" ht="12.75">
      <c r="A16" s="125"/>
      <c r="B16" s="28"/>
      <c r="C16" s="28"/>
      <c r="D16" s="27"/>
      <c r="E16" s="27"/>
      <c r="F16" s="27"/>
      <c r="G16" s="126"/>
      <c r="H16" s="127"/>
      <c r="I16" s="127"/>
      <c r="J16" s="128"/>
      <c r="K16" s="128"/>
      <c r="L16" s="128"/>
      <c r="M16" s="128"/>
      <c r="N16" s="128"/>
      <c r="O16" s="128"/>
      <c r="P16" s="128"/>
      <c r="Q16" s="128"/>
      <c r="R16" s="129"/>
      <c r="S16" s="124">
        <f t="shared" si="0"/>
        <v>0</v>
      </c>
    </row>
    <row r="17" spans="1:19" ht="12.75">
      <c r="A17" s="125"/>
      <c r="B17" s="28"/>
      <c r="C17" s="28"/>
      <c r="D17" s="27"/>
      <c r="E17" s="27"/>
      <c r="F17" s="27"/>
      <c r="G17" s="126"/>
      <c r="H17" s="127"/>
      <c r="I17" s="127"/>
      <c r="J17" s="128"/>
      <c r="K17" s="128"/>
      <c r="L17" s="128"/>
      <c r="M17" s="128"/>
      <c r="N17" s="128"/>
      <c r="O17" s="128"/>
      <c r="P17" s="128"/>
      <c r="Q17" s="128"/>
      <c r="R17" s="129"/>
      <c r="S17" s="124">
        <f t="shared" si="0"/>
        <v>0</v>
      </c>
    </row>
    <row r="18" spans="1:19" ht="12.75">
      <c r="A18" s="125"/>
      <c r="B18" s="28"/>
      <c r="C18" s="28"/>
      <c r="D18" s="27"/>
      <c r="E18" s="27"/>
      <c r="F18" s="27"/>
      <c r="G18" s="126"/>
      <c r="H18" s="127"/>
      <c r="I18" s="127"/>
      <c r="J18" s="128"/>
      <c r="K18" s="128"/>
      <c r="L18" s="128"/>
      <c r="M18" s="128"/>
      <c r="N18" s="128"/>
      <c r="O18" s="128"/>
      <c r="P18" s="128"/>
      <c r="Q18" s="128"/>
      <c r="R18" s="129"/>
      <c r="S18" s="124">
        <f t="shared" si="0"/>
        <v>0</v>
      </c>
    </row>
    <row r="19" spans="1:19" ht="12.75">
      <c r="A19" s="125"/>
      <c r="B19" s="28"/>
      <c r="C19" s="28"/>
      <c r="D19" s="27"/>
      <c r="E19" s="27"/>
      <c r="F19" s="27"/>
      <c r="G19" s="126"/>
      <c r="H19" s="127"/>
      <c r="I19" s="127"/>
      <c r="J19" s="128"/>
      <c r="K19" s="128"/>
      <c r="L19" s="128"/>
      <c r="M19" s="128"/>
      <c r="N19" s="128"/>
      <c r="O19" s="128"/>
      <c r="P19" s="128"/>
      <c r="Q19" s="128"/>
      <c r="R19" s="129"/>
      <c r="S19" s="124">
        <f t="shared" si="0"/>
        <v>0</v>
      </c>
    </row>
    <row r="20" spans="1:19" ht="12.75">
      <c r="A20" s="125"/>
      <c r="B20" s="28"/>
      <c r="C20" s="28"/>
      <c r="D20" s="27"/>
      <c r="E20" s="27"/>
      <c r="F20" s="27"/>
      <c r="G20" s="126"/>
      <c r="H20" s="127"/>
      <c r="I20" s="127"/>
      <c r="J20" s="128"/>
      <c r="K20" s="128"/>
      <c r="L20" s="128"/>
      <c r="M20" s="128"/>
      <c r="N20" s="128"/>
      <c r="O20" s="128"/>
      <c r="P20" s="128"/>
      <c r="Q20" s="128"/>
      <c r="R20" s="129"/>
      <c r="S20" s="124">
        <f t="shared" si="0"/>
        <v>0</v>
      </c>
    </row>
    <row r="21" spans="1:19" ht="12.75">
      <c r="A21" s="125"/>
      <c r="B21" s="28"/>
      <c r="C21" s="28"/>
      <c r="D21" s="27"/>
      <c r="E21" s="27"/>
      <c r="F21" s="27"/>
      <c r="G21" s="126"/>
      <c r="H21" s="127"/>
      <c r="I21" s="127"/>
      <c r="J21" s="128"/>
      <c r="K21" s="128"/>
      <c r="L21" s="128"/>
      <c r="M21" s="128"/>
      <c r="N21" s="128"/>
      <c r="O21" s="128"/>
      <c r="P21" s="128"/>
      <c r="Q21" s="128"/>
      <c r="R21" s="129"/>
      <c r="S21" s="124">
        <f t="shared" si="0"/>
        <v>0</v>
      </c>
    </row>
    <row r="22" spans="1:19" ht="12.75">
      <c r="A22" s="125"/>
      <c r="B22" s="28"/>
      <c r="C22" s="28"/>
      <c r="D22" s="27"/>
      <c r="E22" s="27"/>
      <c r="F22" s="27"/>
      <c r="G22" s="126"/>
      <c r="H22" s="127"/>
      <c r="I22" s="127"/>
      <c r="J22" s="128"/>
      <c r="K22" s="128"/>
      <c r="L22" s="128"/>
      <c r="M22" s="128"/>
      <c r="N22" s="128"/>
      <c r="O22" s="128"/>
      <c r="P22" s="128"/>
      <c r="Q22" s="128"/>
      <c r="R22" s="129"/>
      <c r="S22" s="124">
        <f t="shared" si="0"/>
        <v>0</v>
      </c>
    </row>
    <row r="23" spans="1:19" ht="12.75">
      <c r="A23" s="125"/>
      <c r="B23" s="28"/>
      <c r="C23" s="28"/>
      <c r="D23" s="27"/>
      <c r="E23" s="27"/>
      <c r="F23" s="27"/>
      <c r="G23" s="126"/>
      <c r="H23" s="127"/>
      <c r="I23" s="128"/>
      <c r="J23" s="128"/>
      <c r="K23" s="128"/>
      <c r="L23" s="128"/>
      <c r="M23" s="128"/>
      <c r="N23" s="128"/>
      <c r="O23" s="128"/>
      <c r="P23" s="128"/>
      <c r="Q23" s="128"/>
      <c r="R23" s="129"/>
      <c r="S23" s="124">
        <f t="shared" si="0"/>
        <v>0</v>
      </c>
    </row>
    <row r="24" spans="1:19" ht="12.75">
      <c r="A24" s="125"/>
      <c r="B24" s="28"/>
      <c r="C24" s="28"/>
      <c r="D24" s="27"/>
      <c r="E24" s="27"/>
      <c r="F24" s="27"/>
      <c r="G24" s="126"/>
      <c r="H24" s="127"/>
      <c r="I24" s="128"/>
      <c r="J24" s="128"/>
      <c r="K24" s="128"/>
      <c r="L24" s="128"/>
      <c r="M24" s="128"/>
      <c r="N24" s="128"/>
      <c r="O24" s="128"/>
      <c r="P24" s="128"/>
      <c r="Q24" s="128"/>
      <c r="R24" s="129"/>
      <c r="S24" s="124">
        <f t="shared" si="0"/>
        <v>0</v>
      </c>
    </row>
    <row r="25" spans="1:19" ht="12.75">
      <c r="A25" s="125"/>
      <c r="B25" s="28"/>
      <c r="C25" s="28"/>
      <c r="D25" s="27"/>
      <c r="E25" s="27"/>
      <c r="F25" s="27"/>
      <c r="G25" s="130"/>
      <c r="H25" s="127"/>
      <c r="I25" s="128"/>
      <c r="J25" s="128"/>
      <c r="K25" s="128"/>
      <c r="L25" s="128"/>
      <c r="M25" s="128"/>
      <c r="N25" s="128"/>
      <c r="O25" s="128"/>
      <c r="P25" s="128"/>
      <c r="Q25" s="128"/>
      <c r="R25" s="129"/>
      <c r="S25" s="124">
        <f t="shared" si="0"/>
        <v>0</v>
      </c>
    </row>
    <row r="26" spans="1:19" ht="12.75">
      <c r="A26" s="125"/>
      <c r="B26" s="28"/>
      <c r="C26" s="28"/>
      <c r="D26" s="27"/>
      <c r="E26" s="27"/>
      <c r="F26" s="27"/>
      <c r="G26" s="130"/>
      <c r="H26" s="127"/>
      <c r="I26" s="128"/>
      <c r="J26" s="128"/>
      <c r="K26" s="128"/>
      <c r="L26" s="128"/>
      <c r="M26" s="128"/>
      <c r="N26" s="128"/>
      <c r="O26" s="128"/>
      <c r="P26" s="128"/>
      <c r="Q26" s="128"/>
      <c r="R26" s="129"/>
      <c r="S26" s="124">
        <f t="shared" si="0"/>
        <v>0</v>
      </c>
    </row>
    <row r="27" spans="1:19" ht="12.75">
      <c r="A27" s="125"/>
      <c r="B27" s="28"/>
      <c r="C27" s="28"/>
      <c r="D27" s="27"/>
      <c r="E27" s="27"/>
      <c r="F27" s="27"/>
      <c r="G27" s="130"/>
      <c r="H27" s="127"/>
      <c r="I27" s="128"/>
      <c r="J27" s="128"/>
      <c r="K27" s="128"/>
      <c r="L27" s="128"/>
      <c r="M27" s="128"/>
      <c r="N27" s="128"/>
      <c r="O27" s="128"/>
      <c r="P27" s="128"/>
      <c r="Q27" s="128"/>
      <c r="R27" s="129"/>
      <c r="S27" s="124">
        <f t="shared" si="0"/>
        <v>0</v>
      </c>
    </row>
    <row r="28" spans="1:19" ht="12.75">
      <c r="A28" s="125"/>
      <c r="B28" s="28"/>
      <c r="C28" s="28"/>
      <c r="D28" s="27"/>
      <c r="E28" s="27"/>
      <c r="F28" s="27"/>
      <c r="G28" s="130"/>
      <c r="H28" s="127"/>
      <c r="I28" s="128"/>
      <c r="J28" s="128"/>
      <c r="K28" s="128"/>
      <c r="L28" s="128"/>
      <c r="M28" s="128"/>
      <c r="N28" s="128"/>
      <c r="O28" s="128"/>
      <c r="P28" s="128"/>
      <c r="Q28" s="128"/>
      <c r="R28" s="129"/>
      <c r="S28" s="124">
        <f t="shared" si="0"/>
        <v>0</v>
      </c>
    </row>
    <row r="29" spans="1:19" ht="13.5" thickBot="1">
      <c r="A29" s="125"/>
      <c r="B29" s="28"/>
      <c r="C29" s="28"/>
      <c r="D29" s="27"/>
      <c r="E29" s="27"/>
      <c r="F29" s="27"/>
      <c r="G29" s="131"/>
      <c r="H29" s="132"/>
      <c r="I29" s="133"/>
      <c r="J29" s="133"/>
      <c r="K29" s="133"/>
      <c r="L29" s="133"/>
      <c r="M29" s="133"/>
      <c r="N29" s="133"/>
      <c r="O29" s="133"/>
      <c r="P29" s="133"/>
      <c r="Q29" s="133"/>
      <c r="R29" s="134"/>
      <c r="S29" s="124">
        <f t="shared" si="0"/>
        <v>0</v>
      </c>
    </row>
    <row r="30" spans="1:19" ht="13.5" thickBot="1">
      <c r="A30" s="143"/>
      <c r="B30" s="104"/>
      <c r="C30" s="104"/>
      <c r="D30" s="104"/>
      <c r="E30" s="144"/>
      <c r="F30" s="138" t="s">
        <v>52</v>
      </c>
      <c r="G30" s="145">
        <f aca="true" t="shared" si="1" ref="G30:R30">ROUND(SUM(G4:G29),0)</f>
        <v>0</v>
      </c>
      <c r="H30" s="146">
        <f t="shared" si="1"/>
        <v>0</v>
      </c>
      <c r="I30" s="146">
        <f t="shared" si="1"/>
        <v>0</v>
      </c>
      <c r="J30" s="146">
        <f t="shared" si="1"/>
        <v>0</v>
      </c>
      <c r="K30" s="146">
        <f t="shared" si="1"/>
        <v>0</v>
      </c>
      <c r="L30" s="146">
        <f t="shared" si="1"/>
        <v>0</v>
      </c>
      <c r="M30" s="146">
        <f t="shared" si="1"/>
        <v>0</v>
      </c>
      <c r="N30" s="146">
        <f t="shared" si="1"/>
        <v>0</v>
      </c>
      <c r="O30" s="146">
        <f t="shared" si="1"/>
        <v>0</v>
      </c>
      <c r="P30" s="146">
        <f t="shared" si="1"/>
        <v>0</v>
      </c>
      <c r="Q30" s="146">
        <f t="shared" si="1"/>
        <v>0</v>
      </c>
      <c r="R30" s="146">
        <f t="shared" si="1"/>
        <v>0</v>
      </c>
      <c r="S30" s="139">
        <f t="shared" si="0"/>
        <v>0</v>
      </c>
    </row>
  </sheetData>
  <printOptions horizontalCentered="1"/>
  <pageMargins left="0.748031496062992" right="0.748031496062992" top="0.984251968503937" bottom="0.984251968503937" header="0.511811023622047" footer="0.511811023622047"/>
  <pageSetup fitToHeight="1" fitToWidth="1" horizontalDpi="300" verticalDpi="300" orientation="landscape" paperSize="9" scale="80" r:id="rId1"/>
  <headerFooter alignWithMargins="0">
    <oddHeader>&amp;C&amp;A</oddHeader>
    <oddFooter>&amp;L&amp;D  &amp;T
&amp;CPage &amp;P&amp;R&amp;F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00390625" style="8" customWidth="1"/>
    <col min="2" max="2" width="6.421875" style="8" customWidth="1"/>
    <col min="3" max="3" width="9.421875" style="8" bestFit="1" customWidth="1"/>
    <col min="4" max="4" width="16.28125" style="8" customWidth="1"/>
    <col min="5" max="5" width="17.140625" style="8" customWidth="1"/>
    <col min="6" max="6" width="38.00390625" style="8" customWidth="1"/>
    <col min="7" max="7" width="6.7109375" style="8" customWidth="1"/>
    <col min="8" max="8" width="6.140625" style="8" customWidth="1"/>
    <col min="9" max="9" width="5.8515625" style="8" customWidth="1"/>
    <col min="10" max="10" width="5.421875" style="8" customWidth="1"/>
    <col min="11" max="12" width="5.28125" style="8" customWidth="1"/>
    <col min="13" max="13" width="4.8515625" style="8" customWidth="1"/>
    <col min="14" max="18" width="5.28125" style="8" customWidth="1"/>
    <col min="19" max="19" width="6.140625" style="10" customWidth="1"/>
    <col min="20" max="16384" width="9.140625" style="8" customWidth="1"/>
  </cols>
  <sheetData>
    <row r="1" ht="15.75">
      <c r="E1" s="31" t="s">
        <v>105</v>
      </c>
    </row>
    <row r="2" ht="13.5" thickBot="1">
      <c r="G2" s="9"/>
    </row>
    <row r="3" spans="1:19" s="46" customFormat="1" ht="13.5" thickBot="1">
      <c r="A3" s="116" t="s">
        <v>29</v>
      </c>
      <c r="B3" s="117" t="s">
        <v>44</v>
      </c>
      <c r="C3" s="117" t="s">
        <v>125</v>
      </c>
      <c r="D3" s="118" t="s">
        <v>94</v>
      </c>
      <c r="E3" s="118" t="s">
        <v>30</v>
      </c>
      <c r="F3" s="140" t="s">
        <v>55</v>
      </c>
      <c r="G3" s="118" t="s">
        <v>32</v>
      </c>
      <c r="H3" s="118" t="s">
        <v>33</v>
      </c>
      <c r="I3" s="118" t="s">
        <v>34</v>
      </c>
      <c r="J3" s="120" t="s">
        <v>35</v>
      </c>
      <c r="K3" s="120" t="s">
        <v>36</v>
      </c>
      <c r="L3" s="120" t="s">
        <v>37</v>
      </c>
      <c r="M3" s="120" t="s">
        <v>38</v>
      </c>
      <c r="N3" s="120" t="s">
        <v>39</v>
      </c>
      <c r="O3" s="120" t="s">
        <v>40</v>
      </c>
      <c r="P3" s="120" t="s">
        <v>41</v>
      </c>
      <c r="Q3" s="120" t="s">
        <v>42</v>
      </c>
      <c r="R3" s="120" t="s">
        <v>43</v>
      </c>
      <c r="S3" s="122" t="s">
        <v>31</v>
      </c>
    </row>
    <row r="4" spans="1:19" ht="12.75">
      <c r="A4" s="123"/>
      <c r="B4" s="60"/>
      <c r="C4" s="60"/>
      <c r="D4" s="61"/>
      <c r="E4" s="61"/>
      <c r="F4" s="61"/>
      <c r="G4" s="98"/>
      <c r="H4" s="99"/>
      <c r="I4" s="99"/>
      <c r="J4" s="141"/>
      <c r="K4" s="141"/>
      <c r="L4" s="141"/>
      <c r="M4" s="141"/>
      <c r="N4" s="141"/>
      <c r="O4" s="141"/>
      <c r="P4" s="141"/>
      <c r="Q4" s="141"/>
      <c r="R4" s="142"/>
      <c r="S4" s="124">
        <f>ROUND(SUM(G4:R4),0)</f>
        <v>0</v>
      </c>
    </row>
    <row r="5" spans="1:19" ht="12.75">
      <c r="A5" s="125"/>
      <c r="B5" s="28"/>
      <c r="C5" s="28"/>
      <c r="D5" s="27"/>
      <c r="E5" s="27"/>
      <c r="F5" s="27"/>
      <c r="G5" s="126"/>
      <c r="H5" s="127"/>
      <c r="I5" s="127"/>
      <c r="J5" s="128"/>
      <c r="K5" s="128"/>
      <c r="L5" s="128"/>
      <c r="M5" s="128"/>
      <c r="N5" s="128"/>
      <c r="O5" s="128"/>
      <c r="P5" s="128"/>
      <c r="Q5" s="128"/>
      <c r="R5" s="129"/>
      <c r="S5" s="124">
        <f aca="true" t="shared" si="0" ref="S5:S20">ROUND(SUM(G5:R5),0)</f>
        <v>0</v>
      </c>
    </row>
    <row r="6" spans="1:19" ht="12.75">
      <c r="A6" s="125"/>
      <c r="B6" s="28"/>
      <c r="C6" s="28"/>
      <c r="D6" s="27"/>
      <c r="E6" s="27"/>
      <c r="F6" s="27"/>
      <c r="G6" s="126"/>
      <c r="H6" s="127"/>
      <c r="I6" s="127"/>
      <c r="J6" s="128"/>
      <c r="K6" s="128"/>
      <c r="L6" s="128"/>
      <c r="M6" s="128"/>
      <c r="N6" s="128"/>
      <c r="O6" s="128"/>
      <c r="P6" s="128"/>
      <c r="Q6" s="128"/>
      <c r="R6" s="129"/>
      <c r="S6" s="124">
        <f t="shared" si="0"/>
        <v>0</v>
      </c>
    </row>
    <row r="7" spans="1:19" ht="12.75">
      <c r="A7" s="125"/>
      <c r="B7" s="28"/>
      <c r="C7" s="28"/>
      <c r="D7" s="27"/>
      <c r="E7" s="27"/>
      <c r="F7" s="27"/>
      <c r="G7" s="126"/>
      <c r="H7" s="127"/>
      <c r="I7" s="127"/>
      <c r="J7" s="128"/>
      <c r="K7" s="128"/>
      <c r="L7" s="128"/>
      <c r="M7" s="128"/>
      <c r="N7" s="128"/>
      <c r="O7" s="128"/>
      <c r="P7" s="128"/>
      <c r="Q7" s="128"/>
      <c r="R7" s="129"/>
      <c r="S7" s="124">
        <f t="shared" si="0"/>
        <v>0</v>
      </c>
    </row>
    <row r="8" spans="1:19" ht="12.75">
      <c r="A8" s="125"/>
      <c r="B8" s="28"/>
      <c r="C8" s="28"/>
      <c r="D8" s="27"/>
      <c r="E8" s="27"/>
      <c r="F8" s="27"/>
      <c r="G8" s="126"/>
      <c r="H8" s="127"/>
      <c r="I8" s="127"/>
      <c r="J8" s="128"/>
      <c r="K8" s="128"/>
      <c r="L8" s="128"/>
      <c r="M8" s="128"/>
      <c r="N8" s="128"/>
      <c r="O8" s="128"/>
      <c r="P8" s="128"/>
      <c r="Q8" s="128"/>
      <c r="R8" s="129"/>
      <c r="S8" s="124">
        <f t="shared" si="0"/>
        <v>0</v>
      </c>
    </row>
    <row r="9" spans="1:19" ht="12.75">
      <c r="A9" s="125"/>
      <c r="B9" s="28"/>
      <c r="C9" s="28"/>
      <c r="D9" s="27"/>
      <c r="E9" s="27"/>
      <c r="F9" s="27"/>
      <c r="G9" s="126"/>
      <c r="H9" s="127"/>
      <c r="I9" s="127"/>
      <c r="J9" s="128"/>
      <c r="K9" s="128"/>
      <c r="L9" s="128"/>
      <c r="M9" s="128"/>
      <c r="N9" s="128"/>
      <c r="O9" s="128"/>
      <c r="P9" s="128"/>
      <c r="Q9" s="128"/>
      <c r="R9" s="129"/>
      <c r="S9" s="124">
        <f t="shared" si="0"/>
        <v>0</v>
      </c>
    </row>
    <row r="10" spans="1:19" ht="12.75">
      <c r="A10" s="125"/>
      <c r="B10" s="28"/>
      <c r="C10" s="28"/>
      <c r="D10" s="27"/>
      <c r="E10" s="27"/>
      <c r="F10" s="27"/>
      <c r="G10" s="126"/>
      <c r="H10" s="127"/>
      <c r="I10" s="127"/>
      <c r="J10" s="128"/>
      <c r="K10" s="128"/>
      <c r="L10" s="128"/>
      <c r="M10" s="128"/>
      <c r="N10" s="128"/>
      <c r="O10" s="128"/>
      <c r="P10" s="128"/>
      <c r="Q10" s="128"/>
      <c r="R10" s="129"/>
      <c r="S10" s="124">
        <f t="shared" si="0"/>
        <v>0</v>
      </c>
    </row>
    <row r="11" spans="1:19" ht="12.75">
      <c r="A11" s="125"/>
      <c r="B11" s="28"/>
      <c r="C11" s="28"/>
      <c r="D11" s="27"/>
      <c r="E11" s="27"/>
      <c r="F11" s="27"/>
      <c r="G11" s="126"/>
      <c r="H11" s="127"/>
      <c r="I11" s="127"/>
      <c r="J11" s="128"/>
      <c r="K11" s="128"/>
      <c r="L11" s="128"/>
      <c r="M11" s="128"/>
      <c r="N11" s="128"/>
      <c r="O11" s="128"/>
      <c r="P11" s="128"/>
      <c r="Q11" s="128"/>
      <c r="R11" s="129"/>
      <c r="S11" s="124">
        <f t="shared" si="0"/>
        <v>0</v>
      </c>
    </row>
    <row r="12" spans="1:19" ht="12.75">
      <c r="A12" s="125"/>
      <c r="B12" s="28"/>
      <c r="C12" s="28"/>
      <c r="D12" s="27"/>
      <c r="E12" s="27"/>
      <c r="F12" s="27"/>
      <c r="G12" s="126"/>
      <c r="H12" s="127"/>
      <c r="I12" s="127"/>
      <c r="J12" s="128"/>
      <c r="K12" s="128"/>
      <c r="L12" s="128"/>
      <c r="M12" s="128"/>
      <c r="N12" s="128"/>
      <c r="O12" s="128"/>
      <c r="P12" s="128"/>
      <c r="Q12" s="128"/>
      <c r="R12" s="129"/>
      <c r="S12" s="124">
        <f t="shared" si="0"/>
        <v>0</v>
      </c>
    </row>
    <row r="13" spans="1:19" ht="12.75">
      <c r="A13" s="125"/>
      <c r="B13" s="28"/>
      <c r="C13" s="28"/>
      <c r="D13" s="27"/>
      <c r="E13" s="27"/>
      <c r="F13" s="27"/>
      <c r="G13" s="126"/>
      <c r="H13" s="127"/>
      <c r="I13" s="127"/>
      <c r="J13" s="128"/>
      <c r="K13" s="128"/>
      <c r="L13" s="128"/>
      <c r="M13" s="128"/>
      <c r="N13" s="128"/>
      <c r="O13" s="128"/>
      <c r="P13" s="128"/>
      <c r="Q13" s="128"/>
      <c r="R13" s="129"/>
      <c r="S13" s="124">
        <f t="shared" si="0"/>
        <v>0</v>
      </c>
    </row>
    <row r="14" spans="1:19" ht="12.75">
      <c r="A14" s="125"/>
      <c r="B14" s="28"/>
      <c r="C14" s="28"/>
      <c r="D14" s="27"/>
      <c r="E14" s="27"/>
      <c r="F14" s="27"/>
      <c r="G14" s="126"/>
      <c r="H14" s="127"/>
      <c r="I14" s="127"/>
      <c r="J14" s="128"/>
      <c r="K14" s="128"/>
      <c r="L14" s="128"/>
      <c r="M14" s="128"/>
      <c r="N14" s="128"/>
      <c r="O14" s="128"/>
      <c r="P14" s="128"/>
      <c r="Q14" s="128"/>
      <c r="R14" s="129"/>
      <c r="S14" s="124">
        <f t="shared" si="0"/>
        <v>0</v>
      </c>
    </row>
    <row r="15" spans="1:19" ht="12.75">
      <c r="A15" s="125"/>
      <c r="B15" s="28"/>
      <c r="C15" s="28"/>
      <c r="D15" s="27"/>
      <c r="E15" s="27"/>
      <c r="F15" s="27"/>
      <c r="G15" s="126"/>
      <c r="H15" s="127"/>
      <c r="I15" s="127"/>
      <c r="J15" s="128"/>
      <c r="K15" s="128"/>
      <c r="L15" s="128"/>
      <c r="M15" s="128"/>
      <c r="N15" s="128"/>
      <c r="O15" s="128"/>
      <c r="P15" s="128"/>
      <c r="Q15" s="128"/>
      <c r="R15" s="129"/>
      <c r="S15" s="124">
        <f t="shared" si="0"/>
        <v>0</v>
      </c>
    </row>
    <row r="16" spans="1:19" ht="12.75">
      <c r="A16" s="125"/>
      <c r="B16" s="28"/>
      <c r="C16" s="28"/>
      <c r="D16" s="27"/>
      <c r="E16" s="27"/>
      <c r="F16" s="27"/>
      <c r="G16" s="126"/>
      <c r="H16" s="127"/>
      <c r="I16" s="127"/>
      <c r="J16" s="128"/>
      <c r="K16" s="128"/>
      <c r="L16" s="128"/>
      <c r="M16" s="128"/>
      <c r="N16" s="128"/>
      <c r="O16" s="128"/>
      <c r="P16" s="128"/>
      <c r="Q16" s="128"/>
      <c r="R16" s="129"/>
      <c r="S16" s="124">
        <f t="shared" si="0"/>
        <v>0</v>
      </c>
    </row>
    <row r="17" spans="1:19" ht="12.75">
      <c r="A17" s="125"/>
      <c r="B17" s="28"/>
      <c r="C17" s="28"/>
      <c r="D17" s="27"/>
      <c r="E17" s="27"/>
      <c r="F17" s="27"/>
      <c r="G17" s="126"/>
      <c r="H17" s="127"/>
      <c r="I17" s="127"/>
      <c r="J17" s="128"/>
      <c r="K17" s="128"/>
      <c r="L17" s="128"/>
      <c r="M17" s="128"/>
      <c r="N17" s="128"/>
      <c r="O17" s="128"/>
      <c r="P17" s="128"/>
      <c r="Q17" s="128"/>
      <c r="R17" s="129"/>
      <c r="S17" s="124">
        <f t="shared" si="0"/>
        <v>0</v>
      </c>
    </row>
    <row r="18" spans="1:19" ht="12.75">
      <c r="A18" s="125"/>
      <c r="B18" s="28"/>
      <c r="C18" s="28"/>
      <c r="D18" s="27"/>
      <c r="E18" s="27"/>
      <c r="F18" s="27"/>
      <c r="G18" s="126"/>
      <c r="H18" s="127"/>
      <c r="I18" s="127"/>
      <c r="J18" s="128"/>
      <c r="K18" s="128"/>
      <c r="L18" s="128"/>
      <c r="M18" s="128"/>
      <c r="N18" s="128"/>
      <c r="O18" s="128"/>
      <c r="P18" s="128"/>
      <c r="Q18" s="128"/>
      <c r="R18" s="129"/>
      <c r="S18" s="124">
        <f t="shared" si="0"/>
        <v>0</v>
      </c>
    </row>
    <row r="19" spans="1:19" ht="12.75">
      <c r="A19" s="125"/>
      <c r="B19" s="28"/>
      <c r="C19" s="28"/>
      <c r="D19" s="27"/>
      <c r="E19" s="27"/>
      <c r="F19" s="27"/>
      <c r="G19" s="126"/>
      <c r="H19" s="127"/>
      <c r="I19" s="127"/>
      <c r="J19" s="128"/>
      <c r="K19" s="128"/>
      <c r="L19" s="128"/>
      <c r="M19" s="128"/>
      <c r="N19" s="128"/>
      <c r="O19" s="128"/>
      <c r="P19" s="128"/>
      <c r="Q19" s="128"/>
      <c r="R19" s="129"/>
      <c r="S19" s="124">
        <f t="shared" si="0"/>
        <v>0</v>
      </c>
    </row>
    <row r="20" spans="1:19" ht="12.75">
      <c r="A20" s="125"/>
      <c r="B20" s="28"/>
      <c r="C20" s="28"/>
      <c r="D20" s="27"/>
      <c r="E20" s="27"/>
      <c r="F20" s="27"/>
      <c r="G20" s="126"/>
      <c r="H20" s="127"/>
      <c r="I20" s="127"/>
      <c r="J20" s="128"/>
      <c r="K20" s="128"/>
      <c r="L20" s="128"/>
      <c r="M20" s="128"/>
      <c r="N20" s="128"/>
      <c r="O20" s="128"/>
      <c r="P20" s="128"/>
      <c r="Q20" s="128"/>
      <c r="R20" s="129"/>
      <c r="S20" s="124">
        <f t="shared" si="0"/>
        <v>0</v>
      </c>
    </row>
    <row r="21" spans="1:19" ht="12.75">
      <c r="A21" s="125"/>
      <c r="B21" s="28"/>
      <c r="C21" s="28"/>
      <c r="D21" s="27"/>
      <c r="E21" s="27"/>
      <c r="F21" s="27"/>
      <c r="G21" s="126"/>
      <c r="H21" s="127"/>
      <c r="I21" s="127"/>
      <c r="J21" s="128"/>
      <c r="K21" s="128"/>
      <c r="L21" s="128"/>
      <c r="M21" s="128"/>
      <c r="N21" s="128"/>
      <c r="O21" s="128"/>
      <c r="P21" s="128"/>
      <c r="Q21" s="128"/>
      <c r="R21" s="129"/>
      <c r="S21" s="124">
        <f aca="true" t="shared" si="1" ref="S21:S30">ROUND(SUM(G21:R21),0)</f>
        <v>0</v>
      </c>
    </row>
    <row r="22" spans="1:19" ht="12.75">
      <c r="A22" s="125"/>
      <c r="B22" s="28"/>
      <c r="C22" s="28"/>
      <c r="D22" s="27"/>
      <c r="E22" s="27"/>
      <c r="F22" s="27"/>
      <c r="G22" s="126"/>
      <c r="H22" s="127"/>
      <c r="I22" s="127"/>
      <c r="J22" s="128"/>
      <c r="K22" s="128"/>
      <c r="L22" s="128"/>
      <c r="M22" s="128"/>
      <c r="N22" s="128"/>
      <c r="O22" s="128"/>
      <c r="P22" s="128"/>
      <c r="Q22" s="128"/>
      <c r="R22" s="129"/>
      <c r="S22" s="124">
        <f t="shared" si="1"/>
        <v>0</v>
      </c>
    </row>
    <row r="23" spans="1:19" ht="12.75">
      <c r="A23" s="125"/>
      <c r="B23" s="28"/>
      <c r="C23" s="28"/>
      <c r="D23" s="27"/>
      <c r="E23" s="27"/>
      <c r="F23" s="27"/>
      <c r="G23" s="126"/>
      <c r="H23" s="127"/>
      <c r="I23" s="128"/>
      <c r="J23" s="128"/>
      <c r="K23" s="128"/>
      <c r="L23" s="128"/>
      <c r="M23" s="128"/>
      <c r="N23" s="128"/>
      <c r="O23" s="128"/>
      <c r="P23" s="128"/>
      <c r="Q23" s="128"/>
      <c r="R23" s="129"/>
      <c r="S23" s="124">
        <f t="shared" si="1"/>
        <v>0</v>
      </c>
    </row>
    <row r="24" spans="1:19" ht="12.75">
      <c r="A24" s="125"/>
      <c r="B24" s="28"/>
      <c r="C24" s="28"/>
      <c r="D24" s="27"/>
      <c r="E24" s="27"/>
      <c r="F24" s="27"/>
      <c r="G24" s="126"/>
      <c r="H24" s="127"/>
      <c r="I24" s="128"/>
      <c r="J24" s="128"/>
      <c r="K24" s="128"/>
      <c r="L24" s="128"/>
      <c r="M24" s="128"/>
      <c r="N24" s="128"/>
      <c r="O24" s="128"/>
      <c r="P24" s="128"/>
      <c r="Q24" s="128"/>
      <c r="R24" s="129"/>
      <c r="S24" s="124">
        <f t="shared" si="1"/>
        <v>0</v>
      </c>
    </row>
    <row r="25" spans="1:19" ht="12.75">
      <c r="A25" s="125"/>
      <c r="B25" s="28"/>
      <c r="C25" s="28"/>
      <c r="D25" s="27"/>
      <c r="E25" s="27"/>
      <c r="F25" s="27"/>
      <c r="G25" s="130"/>
      <c r="H25" s="127"/>
      <c r="I25" s="128"/>
      <c r="J25" s="128"/>
      <c r="K25" s="128"/>
      <c r="L25" s="128"/>
      <c r="M25" s="128"/>
      <c r="N25" s="128"/>
      <c r="O25" s="128"/>
      <c r="P25" s="128"/>
      <c r="Q25" s="128"/>
      <c r="R25" s="129"/>
      <c r="S25" s="124">
        <f t="shared" si="1"/>
        <v>0</v>
      </c>
    </row>
    <row r="26" spans="1:19" ht="12.75">
      <c r="A26" s="125"/>
      <c r="B26" s="28"/>
      <c r="C26" s="28"/>
      <c r="D26" s="27"/>
      <c r="E26" s="27"/>
      <c r="F26" s="27"/>
      <c r="G26" s="130"/>
      <c r="H26" s="127"/>
      <c r="I26" s="128"/>
      <c r="J26" s="128"/>
      <c r="K26" s="128"/>
      <c r="L26" s="128"/>
      <c r="M26" s="128"/>
      <c r="N26" s="128"/>
      <c r="O26" s="128"/>
      <c r="P26" s="128"/>
      <c r="Q26" s="128"/>
      <c r="R26" s="129"/>
      <c r="S26" s="124">
        <f t="shared" si="1"/>
        <v>0</v>
      </c>
    </row>
    <row r="27" spans="1:19" ht="12.75">
      <c r="A27" s="125"/>
      <c r="B27" s="28"/>
      <c r="C27" s="28"/>
      <c r="D27" s="27"/>
      <c r="E27" s="27"/>
      <c r="F27" s="27"/>
      <c r="G27" s="130"/>
      <c r="H27" s="127"/>
      <c r="I27" s="128"/>
      <c r="J27" s="128"/>
      <c r="K27" s="128"/>
      <c r="L27" s="128"/>
      <c r="M27" s="128"/>
      <c r="N27" s="128"/>
      <c r="O27" s="128"/>
      <c r="P27" s="128"/>
      <c r="Q27" s="128"/>
      <c r="R27" s="129"/>
      <c r="S27" s="124">
        <f t="shared" si="1"/>
        <v>0</v>
      </c>
    </row>
    <row r="28" spans="1:19" ht="12.75">
      <c r="A28" s="125"/>
      <c r="B28" s="28"/>
      <c r="C28" s="28"/>
      <c r="D28" s="27"/>
      <c r="E28" s="27"/>
      <c r="F28" s="27"/>
      <c r="G28" s="130"/>
      <c r="H28" s="127"/>
      <c r="I28" s="128"/>
      <c r="J28" s="128"/>
      <c r="K28" s="128"/>
      <c r="L28" s="128"/>
      <c r="M28" s="128"/>
      <c r="N28" s="128"/>
      <c r="O28" s="128"/>
      <c r="P28" s="128"/>
      <c r="Q28" s="128"/>
      <c r="R28" s="129"/>
      <c r="S28" s="124">
        <f t="shared" si="1"/>
        <v>0</v>
      </c>
    </row>
    <row r="29" spans="1:19" ht="13.5" thickBot="1">
      <c r="A29" s="125"/>
      <c r="B29" s="28"/>
      <c r="C29" s="28"/>
      <c r="D29" s="27"/>
      <c r="E29" s="27"/>
      <c r="F29" s="27"/>
      <c r="G29" s="131"/>
      <c r="H29" s="132"/>
      <c r="I29" s="133"/>
      <c r="J29" s="133"/>
      <c r="K29" s="133"/>
      <c r="L29" s="133"/>
      <c r="M29" s="133"/>
      <c r="N29" s="133"/>
      <c r="O29" s="133"/>
      <c r="P29" s="133"/>
      <c r="Q29" s="133"/>
      <c r="R29" s="134"/>
      <c r="S29" s="124">
        <f t="shared" si="1"/>
        <v>0</v>
      </c>
    </row>
    <row r="30" spans="1:19" s="10" customFormat="1" ht="13.5" thickBot="1">
      <c r="A30" s="135"/>
      <c r="B30" s="136"/>
      <c r="C30" s="136"/>
      <c r="D30" s="136"/>
      <c r="E30" s="137"/>
      <c r="F30" s="138" t="s">
        <v>52</v>
      </c>
      <c r="G30" s="112">
        <f aca="true" t="shared" si="2" ref="G30:R30">ROUND(SUM(G4:G29),0)</f>
        <v>0</v>
      </c>
      <c r="H30" s="113">
        <f t="shared" si="2"/>
        <v>0</v>
      </c>
      <c r="I30" s="113">
        <f t="shared" si="2"/>
        <v>0</v>
      </c>
      <c r="J30" s="113">
        <f t="shared" si="2"/>
        <v>0</v>
      </c>
      <c r="K30" s="113">
        <f t="shared" si="2"/>
        <v>0</v>
      </c>
      <c r="L30" s="113">
        <f t="shared" si="2"/>
        <v>0</v>
      </c>
      <c r="M30" s="113">
        <f t="shared" si="2"/>
        <v>0</v>
      </c>
      <c r="N30" s="113">
        <f t="shared" si="2"/>
        <v>0</v>
      </c>
      <c r="O30" s="113">
        <f t="shared" si="2"/>
        <v>0</v>
      </c>
      <c r="P30" s="113">
        <f t="shared" si="2"/>
        <v>0</v>
      </c>
      <c r="Q30" s="113">
        <f t="shared" si="2"/>
        <v>0</v>
      </c>
      <c r="R30" s="113">
        <f t="shared" si="2"/>
        <v>0</v>
      </c>
      <c r="S30" s="139">
        <f t="shared" si="1"/>
        <v>0</v>
      </c>
    </row>
  </sheetData>
  <printOptions horizontalCentered="1"/>
  <pageMargins left="0.748031496062992" right="0.748031496062992" top="0.984251968503937" bottom="0.984251968503937" header="0.511811023622047" footer="0.511811023622047"/>
  <pageSetup fitToHeight="1" fitToWidth="1" horizontalDpi="300" verticalDpi="300" orientation="landscape" paperSize="9" scale="80" r:id="rId1"/>
  <headerFooter alignWithMargins="0">
    <oddHeader>&amp;C&amp;A</oddHeader>
    <oddFooter>&amp;L&amp;D  &amp;T
&amp;CPage &amp;P&amp;R&amp;F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00390625" style="8" customWidth="1"/>
    <col min="2" max="2" width="6.421875" style="8" customWidth="1"/>
    <col min="3" max="3" width="8.00390625" style="8" customWidth="1"/>
    <col min="4" max="4" width="33.00390625" style="8" customWidth="1"/>
    <col min="5" max="5" width="8.140625" style="8" customWidth="1"/>
    <col min="6" max="6" width="6.140625" style="8" customWidth="1"/>
    <col min="7" max="7" width="5.8515625" style="8" customWidth="1"/>
    <col min="8" max="8" width="5.421875" style="8" customWidth="1"/>
    <col min="9" max="10" width="5.28125" style="8" customWidth="1"/>
    <col min="11" max="11" width="4.8515625" style="8" customWidth="1"/>
    <col min="12" max="16" width="5.28125" style="8" customWidth="1"/>
    <col min="17" max="17" width="6.140625" style="10" customWidth="1"/>
    <col min="18" max="16384" width="9.140625" style="8" customWidth="1"/>
  </cols>
  <sheetData>
    <row r="1" ht="15.75">
      <c r="D1" s="31" t="s">
        <v>102</v>
      </c>
    </row>
    <row r="2" ht="13.5" thickBot="1">
      <c r="E2" s="9"/>
    </row>
    <row r="3" spans="1:17" s="46" customFormat="1" ht="26.25" thickBot="1">
      <c r="A3" s="116" t="s">
        <v>29</v>
      </c>
      <c r="B3" s="117" t="s">
        <v>44</v>
      </c>
      <c r="C3" s="117" t="s">
        <v>56</v>
      </c>
      <c r="D3" s="118" t="s">
        <v>53</v>
      </c>
      <c r="E3" s="119" t="s">
        <v>32</v>
      </c>
      <c r="F3" s="118" t="s">
        <v>33</v>
      </c>
      <c r="G3" s="118" t="s">
        <v>34</v>
      </c>
      <c r="H3" s="120" t="s">
        <v>35</v>
      </c>
      <c r="I3" s="120" t="s">
        <v>36</v>
      </c>
      <c r="J3" s="120" t="s">
        <v>37</v>
      </c>
      <c r="K3" s="120" t="s">
        <v>38</v>
      </c>
      <c r="L3" s="120" t="s">
        <v>39</v>
      </c>
      <c r="M3" s="120" t="s">
        <v>40</v>
      </c>
      <c r="N3" s="120" t="s">
        <v>41</v>
      </c>
      <c r="O3" s="120" t="s">
        <v>42</v>
      </c>
      <c r="P3" s="121" t="s">
        <v>43</v>
      </c>
      <c r="Q3" s="122" t="s">
        <v>31</v>
      </c>
    </row>
    <row r="4" spans="1:17" ht="12.75">
      <c r="A4" s="123"/>
      <c r="B4" s="60"/>
      <c r="C4" s="61"/>
      <c r="D4" s="61"/>
      <c r="E4" s="64"/>
      <c r="F4" s="65"/>
      <c r="G4" s="65"/>
      <c r="H4" s="66"/>
      <c r="I4" s="66"/>
      <c r="J4" s="66"/>
      <c r="K4" s="66"/>
      <c r="L4" s="66"/>
      <c r="M4" s="66"/>
      <c r="N4" s="66"/>
      <c r="O4" s="66"/>
      <c r="P4" s="67"/>
      <c r="Q4" s="124">
        <f aca="true" t="shared" si="0" ref="Q4:Q30">ROUND(SUM(E4:P4),0)</f>
        <v>0</v>
      </c>
    </row>
    <row r="5" spans="1:17" ht="12.75">
      <c r="A5" s="125"/>
      <c r="B5" s="28"/>
      <c r="C5" s="27"/>
      <c r="D5" s="27"/>
      <c r="E5" s="126"/>
      <c r="F5" s="127"/>
      <c r="G5" s="127"/>
      <c r="H5" s="128"/>
      <c r="I5" s="128"/>
      <c r="J5" s="128"/>
      <c r="K5" s="128"/>
      <c r="L5" s="128"/>
      <c r="M5" s="128"/>
      <c r="N5" s="128"/>
      <c r="O5" s="128"/>
      <c r="P5" s="129"/>
      <c r="Q5" s="124">
        <f t="shared" si="0"/>
        <v>0</v>
      </c>
    </row>
    <row r="6" spans="1:17" ht="12.75">
      <c r="A6" s="125"/>
      <c r="B6" s="28"/>
      <c r="C6" s="27"/>
      <c r="D6" s="27"/>
      <c r="E6" s="126"/>
      <c r="F6" s="127"/>
      <c r="G6" s="127"/>
      <c r="H6" s="128"/>
      <c r="I6" s="128"/>
      <c r="J6" s="128"/>
      <c r="K6" s="128"/>
      <c r="L6" s="128"/>
      <c r="M6" s="128"/>
      <c r="N6" s="128"/>
      <c r="O6" s="128"/>
      <c r="P6" s="129"/>
      <c r="Q6" s="124">
        <f t="shared" si="0"/>
        <v>0</v>
      </c>
    </row>
    <row r="7" spans="1:17" ht="12.75">
      <c r="A7" s="125"/>
      <c r="B7" s="28"/>
      <c r="C7" s="27"/>
      <c r="D7" s="27"/>
      <c r="E7" s="126"/>
      <c r="F7" s="127"/>
      <c r="G7" s="127"/>
      <c r="H7" s="128"/>
      <c r="I7" s="128"/>
      <c r="J7" s="128"/>
      <c r="K7" s="128"/>
      <c r="L7" s="128"/>
      <c r="M7" s="128"/>
      <c r="N7" s="128"/>
      <c r="O7" s="128"/>
      <c r="P7" s="129"/>
      <c r="Q7" s="124">
        <f t="shared" si="0"/>
        <v>0</v>
      </c>
    </row>
    <row r="8" spans="1:17" ht="12.75">
      <c r="A8" s="125"/>
      <c r="B8" s="28"/>
      <c r="C8" s="27"/>
      <c r="D8" s="27"/>
      <c r="E8" s="126"/>
      <c r="F8" s="127"/>
      <c r="G8" s="127"/>
      <c r="H8" s="128"/>
      <c r="I8" s="128"/>
      <c r="J8" s="128"/>
      <c r="K8" s="128"/>
      <c r="L8" s="128"/>
      <c r="M8" s="128"/>
      <c r="N8" s="128"/>
      <c r="O8" s="128"/>
      <c r="P8" s="129"/>
      <c r="Q8" s="124">
        <f t="shared" si="0"/>
        <v>0</v>
      </c>
    </row>
    <row r="9" spans="1:17" ht="12.75">
      <c r="A9" s="125"/>
      <c r="B9" s="28"/>
      <c r="C9" s="27"/>
      <c r="D9" s="27"/>
      <c r="E9" s="126"/>
      <c r="F9" s="127"/>
      <c r="G9" s="127"/>
      <c r="H9" s="128"/>
      <c r="I9" s="128"/>
      <c r="J9" s="128"/>
      <c r="K9" s="128"/>
      <c r="L9" s="128"/>
      <c r="M9" s="128"/>
      <c r="N9" s="128"/>
      <c r="O9" s="128"/>
      <c r="P9" s="129"/>
      <c r="Q9" s="124">
        <f t="shared" si="0"/>
        <v>0</v>
      </c>
    </row>
    <row r="10" spans="1:17" ht="12.75">
      <c r="A10" s="125"/>
      <c r="B10" s="28"/>
      <c r="C10" s="27"/>
      <c r="D10" s="27"/>
      <c r="E10" s="126"/>
      <c r="F10" s="127"/>
      <c r="G10" s="127"/>
      <c r="H10" s="128"/>
      <c r="I10" s="128"/>
      <c r="J10" s="128"/>
      <c r="K10" s="128"/>
      <c r="L10" s="128"/>
      <c r="M10" s="128"/>
      <c r="N10" s="128"/>
      <c r="O10" s="128"/>
      <c r="P10" s="129"/>
      <c r="Q10" s="124">
        <f t="shared" si="0"/>
        <v>0</v>
      </c>
    </row>
    <row r="11" spans="1:17" ht="12.75">
      <c r="A11" s="125"/>
      <c r="B11" s="28"/>
      <c r="C11" s="27"/>
      <c r="D11" s="27"/>
      <c r="E11" s="126"/>
      <c r="F11" s="127"/>
      <c r="G11" s="127"/>
      <c r="H11" s="128"/>
      <c r="I11" s="128"/>
      <c r="J11" s="128"/>
      <c r="K11" s="128"/>
      <c r="L11" s="128"/>
      <c r="M11" s="128"/>
      <c r="N11" s="128"/>
      <c r="O11" s="128"/>
      <c r="P11" s="129"/>
      <c r="Q11" s="124">
        <f t="shared" si="0"/>
        <v>0</v>
      </c>
    </row>
    <row r="12" spans="1:17" ht="12.75">
      <c r="A12" s="125"/>
      <c r="B12" s="28"/>
      <c r="C12" s="27"/>
      <c r="D12" s="27"/>
      <c r="E12" s="126"/>
      <c r="F12" s="127"/>
      <c r="G12" s="127"/>
      <c r="H12" s="128"/>
      <c r="I12" s="128"/>
      <c r="J12" s="128"/>
      <c r="K12" s="128"/>
      <c r="L12" s="128"/>
      <c r="M12" s="128"/>
      <c r="N12" s="128"/>
      <c r="O12" s="128"/>
      <c r="P12" s="129"/>
      <c r="Q12" s="124">
        <f t="shared" si="0"/>
        <v>0</v>
      </c>
    </row>
    <row r="13" spans="1:17" ht="12.75">
      <c r="A13" s="125"/>
      <c r="B13" s="28"/>
      <c r="C13" s="27"/>
      <c r="D13" s="27"/>
      <c r="E13" s="126"/>
      <c r="F13" s="127"/>
      <c r="G13" s="127"/>
      <c r="H13" s="128"/>
      <c r="I13" s="128"/>
      <c r="J13" s="128"/>
      <c r="K13" s="128"/>
      <c r="L13" s="128"/>
      <c r="M13" s="128"/>
      <c r="N13" s="128"/>
      <c r="O13" s="128"/>
      <c r="P13" s="129"/>
      <c r="Q13" s="124">
        <f t="shared" si="0"/>
        <v>0</v>
      </c>
    </row>
    <row r="14" spans="1:17" ht="12.75">
      <c r="A14" s="125"/>
      <c r="B14" s="28"/>
      <c r="C14" s="27"/>
      <c r="D14" s="27"/>
      <c r="E14" s="126"/>
      <c r="F14" s="127"/>
      <c r="G14" s="127"/>
      <c r="H14" s="128"/>
      <c r="I14" s="128"/>
      <c r="J14" s="128"/>
      <c r="K14" s="128"/>
      <c r="L14" s="128"/>
      <c r="M14" s="128"/>
      <c r="N14" s="128"/>
      <c r="O14" s="128"/>
      <c r="P14" s="129"/>
      <c r="Q14" s="124">
        <f t="shared" si="0"/>
        <v>0</v>
      </c>
    </row>
    <row r="15" spans="1:17" ht="12.75">
      <c r="A15" s="125"/>
      <c r="B15" s="28"/>
      <c r="C15" s="27"/>
      <c r="D15" s="27"/>
      <c r="E15" s="126"/>
      <c r="F15" s="127"/>
      <c r="G15" s="127"/>
      <c r="H15" s="128"/>
      <c r="I15" s="128"/>
      <c r="J15" s="128"/>
      <c r="K15" s="128"/>
      <c r="L15" s="128"/>
      <c r="M15" s="128"/>
      <c r="N15" s="128"/>
      <c r="O15" s="128"/>
      <c r="P15" s="129"/>
      <c r="Q15" s="124">
        <f t="shared" si="0"/>
        <v>0</v>
      </c>
    </row>
    <row r="16" spans="1:17" ht="12.75">
      <c r="A16" s="125"/>
      <c r="B16" s="28"/>
      <c r="C16" s="27"/>
      <c r="D16" s="27"/>
      <c r="E16" s="126"/>
      <c r="F16" s="127"/>
      <c r="G16" s="127"/>
      <c r="H16" s="128"/>
      <c r="I16" s="128"/>
      <c r="J16" s="128"/>
      <c r="K16" s="128"/>
      <c r="L16" s="128"/>
      <c r="M16" s="128"/>
      <c r="N16" s="128"/>
      <c r="O16" s="128"/>
      <c r="P16" s="129"/>
      <c r="Q16" s="124">
        <f t="shared" si="0"/>
        <v>0</v>
      </c>
    </row>
    <row r="17" spans="1:17" ht="12.75">
      <c r="A17" s="125"/>
      <c r="B17" s="28"/>
      <c r="C17" s="27"/>
      <c r="D17" s="27"/>
      <c r="E17" s="126"/>
      <c r="F17" s="127"/>
      <c r="G17" s="127"/>
      <c r="H17" s="128"/>
      <c r="I17" s="128"/>
      <c r="J17" s="128"/>
      <c r="K17" s="128"/>
      <c r="L17" s="128"/>
      <c r="M17" s="128"/>
      <c r="N17" s="128"/>
      <c r="O17" s="128"/>
      <c r="P17" s="129"/>
      <c r="Q17" s="124">
        <f t="shared" si="0"/>
        <v>0</v>
      </c>
    </row>
    <row r="18" spans="1:17" ht="12.75">
      <c r="A18" s="125"/>
      <c r="B18" s="28"/>
      <c r="C18" s="27"/>
      <c r="D18" s="27"/>
      <c r="E18" s="126"/>
      <c r="F18" s="127"/>
      <c r="G18" s="127"/>
      <c r="H18" s="128"/>
      <c r="I18" s="128"/>
      <c r="J18" s="128"/>
      <c r="K18" s="128"/>
      <c r="L18" s="128"/>
      <c r="M18" s="128"/>
      <c r="N18" s="128"/>
      <c r="O18" s="128"/>
      <c r="P18" s="129"/>
      <c r="Q18" s="124">
        <f t="shared" si="0"/>
        <v>0</v>
      </c>
    </row>
    <row r="19" spans="1:17" ht="12.75">
      <c r="A19" s="125"/>
      <c r="B19" s="28"/>
      <c r="C19" s="27"/>
      <c r="D19" s="27"/>
      <c r="E19" s="126"/>
      <c r="F19" s="127"/>
      <c r="G19" s="127"/>
      <c r="H19" s="128"/>
      <c r="I19" s="128"/>
      <c r="J19" s="128"/>
      <c r="K19" s="128"/>
      <c r="L19" s="128"/>
      <c r="M19" s="128"/>
      <c r="N19" s="128"/>
      <c r="O19" s="128"/>
      <c r="P19" s="129"/>
      <c r="Q19" s="124">
        <f t="shared" si="0"/>
        <v>0</v>
      </c>
    </row>
    <row r="20" spans="1:17" ht="12.75">
      <c r="A20" s="125"/>
      <c r="B20" s="28"/>
      <c r="C20" s="27"/>
      <c r="D20" s="27"/>
      <c r="E20" s="126"/>
      <c r="F20" s="127"/>
      <c r="G20" s="127"/>
      <c r="H20" s="128"/>
      <c r="I20" s="128"/>
      <c r="J20" s="128"/>
      <c r="K20" s="128"/>
      <c r="L20" s="128"/>
      <c r="M20" s="128"/>
      <c r="N20" s="128"/>
      <c r="O20" s="128"/>
      <c r="P20" s="129"/>
      <c r="Q20" s="124">
        <f t="shared" si="0"/>
        <v>0</v>
      </c>
    </row>
    <row r="21" spans="1:17" ht="12.75">
      <c r="A21" s="125"/>
      <c r="B21" s="28"/>
      <c r="C21" s="27"/>
      <c r="D21" s="27"/>
      <c r="E21" s="126"/>
      <c r="F21" s="127"/>
      <c r="G21" s="127"/>
      <c r="H21" s="128"/>
      <c r="I21" s="128"/>
      <c r="J21" s="128"/>
      <c r="K21" s="128"/>
      <c r="L21" s="128"/>
      <c r="M21" s="128"/>
      <c r="N21" s="128"/>
      <c r="O21" s="128"/>
      <c r="P21" s="129"/>
      <c r="Q21" s="124">
        <f t="shared" si="0"/>
        <v>0</v>
      </c>
    </row>
    <row r="22" spans="1:17" ht="12.75">
      <c r="A22" s="125"/>
      <c r="B22" s="28"/>
      <c r="C22" s="27"/>
      <c r="D22" s="27"/>
      <c r="E22" s="126"/>
      <c r="F22" s="127"/>
      <c r="G22" s="127"/>
      <c r="H22" s="128"/>
      <c r="I22" s="128"/>
      <c r="J22" s="128"/>
      <c r="K22" s="128"/>
      <c r="L22" s="128"/>
      <c r="M22" s="128"/>
      <c r="N22" s="128"/>
      <c r="O22" s="128"/>
      <c r="P22" s="129"/>
      <c r="Q22" s="124">
        <f t="shared" si="0"/>
        <v>0</v>
      </c>
    </row>
    <row r="23" spans="1:17" ht="12.75">
      <c r="A23" s="125"/>
      <c r="B23" s="28"/>
      <c r="C23" s="27"/>
      <c r="D23" s="27"/>
      <c r="E23" s="126"/>
      <c r="F23" s="127"/>
      <c r="G23" s="128"/>
      <c r="H23" s="128"/>
      <c r="I23" s="128"/>
      <c r="J23" s="128"/>
      <c r="K23" s="128"/>
      <c r="L23" s="128"/>
      <c r="M23" s="128"/>
      <c r="N23" s="128"/>
      <c r="O23" s="128"/>
      <c r="P23" s="129"/>
      <c r="Q23" s="124">
        <f t="shared" si="0"/>
        <v>0</v>
      </c>
    </row>
    <row r="24" spans="1:17" ht="12.75">
      <c r="A24" s="125"/>
      <c r="B24" s="28"/>
      <c r="C24" s="27"/>
      <c r="D24" s="27"/>
      <c r="E24" s="126"/>
      <c r="F24" s="127"/>
      <c r="G24" s="128"/>
      <c r="H24" s="128"/>
      <c r="I24" s="128"/>
      <c r="J24" s="128"/>
      <c r="K24" s="128"/>
      <c r="L24" s="128"/>
      <c r="M24" s="128"/>
      <c r="N24" s="128"/>
      <c r="O24" s="128"/>
      <c r="P24" s="129"/>
      <c r="Q24" s="124">
        <f t="shared" si="0"/>
        <v>0</v>
      </c>
    </row>
    <row r="25" spans="1:17" ht="12.75">
      <c r="A25" s="125"/>
      <c r="B25" s="28"/>
      <c r="C25" s="27"/>
      <c r="D25" s="27"/>
      <c r="E25" s="130"/>
      <c r="F25" s="127"/>
      <c r="G25" s="128"/>
      <c r="H25" s="128"/>
      <c r="I25" s="128"/>
      <c r="J25" s="128"/>
      <c r="K25" s="128"/>
      <c r="L25" s="128"/>
      <c r="M25" s="128"/>
      <c r="N25" s="128"/>
      <c r="O25" s="128"/>
      <c r="P25" s="129"/>
      <c r="Q25" s="124">
        <f t="shared" si="0"/>
        <v>0</v>
      </c>
    </row>
    <row r="26" spans="1:17" ht="12.75">
      <c r="A26" s="125"/>
      <c r="B26" s="28"/>
      <c r="C26" s="27"/>
      <c r="D26" s="27"/>
      <c r="E26" s="130"/>
      <c r="F26" s="127"/>
      <c r="G26" s="128"/>
      <c r="H26" s="128"/>
      <c r="I26" s="128"/>
      <c r="J26" s="128"/>
      <c r="K26" s="128"/>
      <c r="L26" s="128"/>
      <c r="M26" s="128"/>
      <c r="N26" s="128"/>
      <c r="O26" s="128"/>
      <c r="P26" s="129"/>
      <c r="Q26" s="124">
        <f t="shared" si="0"/>
        <v>0</v>
      </c>
    </row>
    <row r="27" spans="1:17" ht="12.75">
      <c r="A27" s="125"/>
      <c r="B27" s="28"/>
      <c r="C27" s="27"/>
      <c r="D27" s="27"/>
      <c r="E27" s="130"/>
      <c r="F27" s="127"/>
      <c r="G27" s="128"/>
      <c r="H27" s="128"/>
      <c r="I27" s="128"/>
      <c r="J27" s="128"/>
      <c r="K27" s="128"/>
      <c r="L27" s="128"/>
      <c r="M27" s="128"/>
      <c r="N27" s="128"/>
      <c r="O27" s="128"/>
      <c r="P27" s="129"/>
      <c r="Q27" s="124">
        <f t="shared" si="0"/>
        <v>0</v>
      </c>
    </row>
    <row r="28" spans="1:17" ht="12.75">
      <c r="A28" s="125"/>
      <c r="B28" s="28"/>
      <c r="C28" s="27"/>
      <c r="D28" s="27"/>
      <c r="E28" s="130"/>
      <c r="F28" s="127"/>
      <c r="G28" s="128"/>
      <c r="H28" s="128"/>
      <c r="I28" s="128"/>
      <c r="J28" s="128"/>
      <c r="K28" s="128"/>
      <c r="L28" s="128"/>
      <c r="M28" s="128"/>
      <c r="N28" s="128"/>
      <c r="O28" s="128"/>
      <c r="P28" s="129"/>
      <c r="Q28" s="124">
        <f t="shared" si="0"/>
        <v>0</v>
      </c>
    </row>
    <row r="29" spans="1:17" ht="13.5" thickBot="1">
      <c r="A29" s="125"/>
      <c r="B29" s="28"/>
      <c r="C29" s="27"/>
      <c r="D29" s="27"/>
      <c r="E29" s="131"/>
      <c r="F29" s="132"/>
      <c r="G29" s="133"/>
      <c r="H29" s="133"/>
      <c r="I29" s="133"/>
      <c r="J29" s="133"/>
      <c r="K29" s="133"/>
      <c r="L29" s="133"/>
      <c r="M29" s="133"/>
      <c r="N29" s="133"/>
      <c r="O29" s="133"/>
      <c r="P29" s="134"/>
      <c r="Q29" s="124">
        <f t="shared" si="0"/>
        <v>0</v>
      </c>
    </row>
    <row r="30" spans="1:17" s="10" customFormat="1" ht="13.5" thickBot="1">
      <c r="A30" s="135"/>
      <c r="B30" s="136"/>
      <c r="C30" s="136"/>
      <c r="D30" s="137"/>
      <c r="E30" s="112">
        <f aca="true" t="shared" si="1" ref="E30:P30">ROUND(SUM(E4:E29),0)</f>
        <v>0</v>
      </c>
      <c r="F30" s="113">
        <f t="shared" si="1"/>
        <v>0</v>
      </c>
      <c r="G30" s="113">
        <f t="shared" si="1"/>
        <v>0</v>
      </c>
      <c r="H30" s="113">
        <f t="shared" si="1"/>
        <v>0</v>
      </c>
      <c r="I30" s="113">
        <f t="shared" si="1"/>
        <v>0</v>
      </c>
      <c r="J30" s="113">
        <f t="shared" si="1"/>
        <v>0</v>
      </c>
      <c r="K30" s="113">
        <f t="shared" si="1"/>
        <v>0</v>
      </c>
      <c r="L30" s="113">
        <f t="shared" si="1"/>
        <v>0</v>
      </c>
      <c r="M30" s="113">
        <f t="shared" si="1"/>
        <v>0</v>
      </c>
      <c r="N30" s="113">
        <f t="shared" si="1"/>
        <v>0</v>
      </c>
      <c r="O30" s="113">
        <f t="shared" si="1"/>
        <v>0</v>
      </c>
      <c r="P30" s="113">
        <f t="shared" si="1"/>
        <v>0</v>
      </c>
      <c r="Q30" s="139">
        <f t="shared" si="0"/>
        <v>0</v>
      </c>
    </row>
  </sheetData>
  <printOptions horizontalCentered="1"/>
  <pageMargins left="0.748031496062992" right="0.748031496062992" top="0.984251968503937" bottom="0.984251968503937" header="0.511811023622047" footer="0.511811023622047"/>
  <pageSetup fitToHeight="1" fitToWidth="1" horizontalDpi="300" verticalDpi="300" orientation="landscape" paperSize="9" r:id="rId1"/>
  <headerFooter alignWithMargins="0">
    <oddHeader>&amp;C&amp;A</oddHeader>
    <oddFooter>&amp;L&amp;D  &amp;T
&amp;CPage &amp;P&amp;R&amp;F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view="pageBreakPreview" zoomScale="85" zoomScaleSheetLayoutView="85" workbookViewId="0" topLeftCell="A25">
      <selection activeCell="B43" sqref="B43"/>
    </sheetView>
  </sheetViews>
  <sheetFormatPr defaultColWidth="9.140625" defaultRowHeight="12.75" outlineLevelRow="1" outlineLevelCol="1"/>
  <cols>
    <col min="1" max="1" width="31.7109375" style="314" bestFit="1" customWidth="1"/>
    <col min="2" max="2" width="10.8515625" style="314" bestFit="1" customWidth="1"/>
    <col min="3" max="3" width="11.140625" style="314" bestFit="1" customWidth="1"/>
    <col min="4" max="9" width="10.140625" style="314" bestFit="1" customWidth="1"/>
    <col min="10" max="13" width="10.140625" style="314" customWidth="1" outlineLevel="1"/>
    <col min="14" max="14" width="14.8515625" style="316" customWidth="1"/>
    <col min="15" max="16384" width="9.140625" style="314" customWidth="1"/>
  </cols>
  <sheetData>
    <row r="1" spans="1:14" ht="19.5" thickBot="1">
      <c r="A1" s="361" t="str">
        <f>CONCATENATE("Overhead for "," ",'Front Page'!B14)</f>
        <v>Overhead for  I473</v>
      </c>
      <c r="B1" s="409">
        <v>168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3"/>
    </row>
    <row r="2" spans="1:14" ht="19.5" outlineLevel="1" thickBot="1">
      <c r="A2" s="361" t="str">
        <f>CONCATENATE("Overhead for "," ",'Front Page'!B15)</f>
        <v>Overhead for  </v>
      </c>
      <c r="B2" s="409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3"/>
    </row>
    <row r="3" spans="1:14" ht="19.5" outlineLevel="1" thickBot="1">
      <c r="A3" s="361" t="str">
        <f>CONCATENATE("Overhead for "," ",'Front Page'!B16)</f>
        <v>Overhead for  </v>
      </c>
      <c r="B3" s="409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3"/>
    </row>
    <row r="4" spans="1:14" ht="19.5" outlineLevel="1" thickBot="1">
      <c r="A4" s="361" t="str">
        <f>CONCATENATE("Overhead for "," ",'Front Page'!B17)</f>
        <v>Overhead for  </v>
      </c>
      <c r="B4" s="409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3"/>
    </row>
    <row r="5" spans="2:6" ht="13.5" thickBot="1">
      <c r="B5" s="313"/>
      <c r="C5" s="313"/>
      <c r="D5" s="313"/>
      <c r="E5" s="313"/>
      <c r="F5" s="313"/>
    </row>
    <row r="6" spans="1:14" ht="13.5" thickBot="1">
      <c r="A6" s="364" t="s">
        <v>57</v>
      </c>
      <c r="B6" s="365" t="s">
        <v>58</v>
      </c>
      <c r="C6" s="365" t="s">
        <v>59</v>
      </c>
      <c r="D6" s="365" t="s">
        <v>60</v>
      </c>
      <c r="E6" s="365" t="s">
        <v>61</v>
      </c>
      <c r="F6" s="365" t="s">
        <v>62</v>
      </c>
      <c r="G6" s="365" t="s">
        <v>63</v>
      </c>
      <c r="H6" s="365" t="s">
        <v>64</v>
      </c>
      <c r="I6" s="365" t="s">
        <v>65</v>
      </c>
      <c r="J6" s="365" t="s">
        <v>66</v>
      </c>
      <c r="K6" s="365" t="s">
        <v>67</v>
      </c>
      <c r="L6" s="365" t="s">
        <v>68</v>
      </c>
      <c r="M6" s="365" t="s">
        <v>69</v>
      </c>
      <c r="N6" s="364" t="s">
        <v>31</v>
      </c>
    </row>
    <row r="7" spans="1:14" ht="12.75">
      <c r="A7" s="366"/>
      <c r="B7" s="367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9"/>
      <c r="N7" s="370"/>
    </row>
    <row r="8" spans="1:14" ht="12.75">
      <c r="A8" s="361" t="s">
        <v>82</v>
      </c>
      <c r="B8" s="371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3"/>
      <c r="N8" s="374"/>
    </row>
    <row r="9" spans="1:14" ht="12.75">
      <c r="A9" s="375" t="s">
        <v>80</v>
      </c>
      <c r="B9" s="376">
        <f>Grants!AS47</f>
        <v>25000</v>
      </c>
      <c r="C9" s="377">
        <f>Grants!AT47</f>
        <v>0</v>
      </c>
      <c r="D9" s="377">
        <f>Grants!AU47</f>
        <v>0</v>
      </c>
      <c r="E9" s="377">
        <f>Grants!AV47</f>
        <v>0</v>
      </c>
      <c r="F9" s="377">
        <f>Grants!AW47</f>
        <v>0</v>
      </c>
      <c r="G9" s="377">
        <f>Grants!AX47</f>
        <v>0</v>
      </c>
      <c r="H9" s="377">
        <f>Grants!AY47</f>
        <v>0</v>
      </c>
      <c r="I9" s="377">
        <f>Grants!AZ47</f>
        <v>0</v>
      </c>
      <c r="J9" s="377">
        <f>Grants!BA47</f>
        <v>0</v>
      </c>
      <c r="K9" s="377">
        <f>Grants!BB47</f>
        <v>0</v>
      </c>
      <c r="L9" s="377">
        <f>Grants!BC47</f>
        <v>0</v>
      </c>
      <c r="M9" s="378">
        <f>Grants!BD47</f>
        <v>0</v>
      </c>
      <c r="N9" s="379">
        <f>SUM(B9:M9)</f>
        <v>25000</v>
      </c>
    </row>
    <row r="10" spans="1:14" ht="12.75">
      <c r="A10" s="375" t="s">
        <v>81</v>
      </c>
      <c r="B10" s="376">
        <f>Grants!AS48</f>
        <v>5000</v>
      </c>
      <c r="C10" s="377">
        <f>Grants!AT48</f>
        <v>0</v>
      </c>
      <c r="D10" s="377">
        <f>Grants!AU48</f>
        <v>0</v>
      </c>
      <c r="E10" s="377">
        <f>Grants!AV48</f>
        <v>0</v>
      </c>
      <c r="F10" s="377">
        <f>Grants!AW48</f>
        <v>0</v>
      </c>
      <c r="G10" s="377">
        <f>Grants!AX48</f>
        <v>0</v>
      </c>
      <c r="H10" s="377">
        <f>Grants!AY48</f>
        <v>0</v>
      </c>
      <c r="I10" s="377">
        <f>Grants!AZ48</f>
        <v>0</v>
      </c>
      <c r="J10" s="377">
        <f>Grants!BA48</f>
        <v>0</v>
      </c>
      <c r="K10" s="377">
        <f>Grants!BB48</f>
        <v>0</v>
      </c>
      <c r="L10" s="377">
        <f>Grants!BC48</f>
        <v>0</v>
      </c>
      <c r="M10" s="378">
        <f>Grants!BD48</f>
        <v>0</v>
      </c>
      <c r="N10" s="379">
        <f>SUM(B10:M10)</f>
        <v>5000</v>
      </c>
    </row>
    <row r="11" spans="1:14" ht="12.75">
      <c r="A11" s="380" t="s">
        <v>91</v>
      </c>
      <c r="B11" s="381">
        <f aca="true" t="shared" si="0" ref="B11:M11">SUM(B9:B10)</f>
        <v>30000</v>
      </c>
      <c r="C11" s="382">
        <f t="shared" si="0"/>
        <v>0</v>
      </c>
      <c r="D11" s="382">
        <f t="shared" si="0"/>
        <v>0</v>
      </c>
      <c r="E11" s="382">
        <f t="shared" si="0"/>
        <v>0</v>
      </c>
      <c r="F11" s="382">
        <f t="shared" si="0"/>
        <v>0</v>
      </c>
      <c r="G11" s="382">
        <f t="shared" si="0"/>
        <v>0</v>
      </c>
      <c r="H11" s="382">
        <f t="shared" si="0"/>
        <v>0</v>
      </c>
      <c r="I11" s="382">
        <f t="shared" si="0"/>
        <v>0</v>
      </c>
      <c r="J11" s="382">
        <f t="shared" si="0"/>
        <v>0</v>
      </c>
      <c r="K11" s="382">
        <f t="shared" si="0"/>
        <v>0</v>
      </c>
      <c r="L11" s="382">
        <f t="shared" si="0"/>
        <v>0</v>
      </c>
      <c r="M11" s="383">
        <f t="shared" si="0"/>
        <v>0</v>
      </c>
      <c r="N11" s="379">
        <f>SUM(B11:M11)</f>
        <v>30000</v>
      </c>
    </row>
    <row r="12" spans="1:14" ht="13.5" thickBot="1">
      <c r="A12" s="380"/>
      <c r="B12" s="381"/>
      <c r="C12" s="382"/>
      <c r="D12" s="382"/>
      <c r="E12" s="382"/>
      <c r="F12" s="382"/>
      <c r="G12" s="382"/>
      <c r="H12" s="382"/>
      <c r="I12" s="382"/>
      <c r="J12" s="382"/>
      <c r="K12" s="382"/>
      <c r="L12" s="382"/>
      <c r="M12" s="383"/>
      <c r="N12" s="379"/>
    </row>
    <row r="13" spans="1:14" ht="13.5" thickBot="1">
      <c r="A13" s="385" t="s">
        <v>260</v>
      </c>
      <c r="B13" s="412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8"/>
      <c r="N13" s="379"/>
    </row>
    <row r="14" spans="1:14" ht="12.75">
      <c r="A14" s="385"/>
      <c r="B14" s="406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8"/>
      <c r="N14" s="379"/>
    </row>
    <row r="15" spans="1:14" ht="12.75">
      <c r="A15" s="385" t="s">
        <v>261</v>
      </c>
      <c r="B15" s="376">
        <f>IF(VALUE(MID(B6,2,LEN(B6)-1))&lt;=Grants!$I$3,B13,0)</f>
        <v>0</v>
      </c>
      <c r="C15" s="376">
        <f>IF(VALUE(MID(C6,2,LEN(C6)-1))&lt;=Grants!$I$3,(C13-SUM($B$38:B38)),0)</f>
        <v>0</v>
      </c>
      <c r="D15" s="376">
        <f>IF(VALUE(MID(D6,2,LEN(D6)-1))&lt;=Grants!$I$3,(D13-SUM($B$38:C38)),0)</f>
        <v>0</v>
      </c>
      <c r="E15" s="376">
        <f>IF(VALUE(MID(E6,2,LEN(E6)-1))&lt;=Grants!$I$3,(E13-SUM($B$38:D38)),0)</f>
        <v>0</v>
      </c>
      <c r="F15" s="376">
        <f>IF(VALUE(MID(F6,2,LEN(F6)-1))&lt;=Grants!$I$3,(F13-SUM($B$38:E38)),0)</f>
        <v>0</v>
      </c>
      <c r="G15" s="376">
        <f>IF(VALUE(MID(G6,2,LEN(G6)-1))&lt;=Grants!$I$3,(G13-SUM($B$38:F38)),0)</f>
        <v>0</v>
      </c>
      <c r="H15" s="376">
        <f>IF(VALUE(MID(H6,2,LEN(H6)-1))&lt;=Grants!$I$3,(H13-SUM($B$38:G38)),0)</f>
        <v>0</v>
      </c>
      <c r="I15" s="376">
        <f>IF(VALUE(MID(I6,2,LEN(I6)-1))&lt;=Grants!$I$3,(I13-SUM($B$38:H38)),0)</f>
        <v>0</v>
      </c>
      <c r="J15" s="376">
        <f>IF(VALUE(MID(J6,2,LEN(J6)-1))&lt;=Grants!$I$3,(J13-SUM($B$38:I38)),0)</f>
        <v>0</v>
      </c>
      <c r="K15" s="376">
        <f>IF(VALUE(MID(K6,2,LEN(K6)-1))&lt;=Grants!$I$3,(K13-SUM($B$38:J38)),0)</f>
        <v>0</v>
      </c>
      <c r="L15" s="376">
        <f>IF(VALUE(MID(L6,2,LEN(L6)-1))&lt;=Grants!$I$3,(L13-SUM($B$38:K38)),0)</f>
        <v>0</v>
      </c>
      <c r="M15" s="376">
        <f>IF(VALUE(MID(M6,2,LEN(M6)-1))&lt;=Grants!$I$3,(M13-SUM($B$38:L38)),0)</f>
        <v>0</v>
      </c>
      <c r="N15" s="379">
        <f>SUM(B15:M15)</f>
        <v>0</v>
      </c>
    </row>
    <row r="16" spans="1:14" ht="12.75">
      <c r="A16" s="384"/>
      <c r="B16" s="376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8"/>
      <c r="N16" s="379"/>
    </row>
    <row r="17" spans="1:14" ht="12.75">
      <c r="A17" s="385" t="str">
        <f>CONCATENATE("4a. Petty Cash Expenses for","  ",'Front Page'!B14)</f>
        <v>4a. Petty Cash Expenses for  I473</v>
      </c>
      <c r="B17" s="386"/>
      <c r="C17" s="387"/>
      <c r="D17" s="387"/>
      <c r="E17" s="387"/>
      <c r="F17" s="387"/>
      <c r="G17" s="387"/>
      <c r="H17" s="387"/>
      <c r="I17" s="387"/>
      <c r="J17" s="387"/>
      <c r="K17" s="387"/>
      <c r="L17" s="387"/>
      <c r="M17" s="388"/>
      <c r="N17" s="379"/>
    </row>
    <row r="18" spans="1:14" ht="12.75">
      <c r="A18" s="375" t="s">
        <v>249</v>
      </c>
      <c r="B18" s="296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8"/>
      <c r="N18" s="379">
        <f>SUM(B18:M18)</f>
        <v>0</v>
      </c>
    </row>
    <row r="19" spans="1:14" ht="12.75">
      <c r="A19" s="375" t="s">
        <v>246</v>
      </c>
      <c r="B19" s="296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8"/>
      <c r="N19" s="379">
        <f>SUM(B19:M19)</f>
        <v>0</v>
      </c>
    </row>
    <row r="20" spans="1:14" ht="12.75">
      <c r="A20" s="375" t="s">
        <v>247</v>
      </c>
      <c r="B20" s="296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8"/>
      <c r="N20" s="379">
        <f>SUM(B20:M20)</f>
        <v>0</v>
      </c>
    </row>
    <row r="21" spans="1:14" ht="12.75">
      <c r="A21" s="380" t="s">
        <v>91</v>
      </c>
      <c r="B21" s="376">
        <f aca="true" t="shared" si="1" ref="B21:M21">SUM(B18:B20)</f>
        <v>0</v>
      </c>
      <c r="C21" s="376">
        <f t="shared" si="1"/>
        <v>0</v>
      </c>
      <c r="D21" s="376">
        <f t="shared" si="1"/>
        <v>0</v>
      </c>
      <c r="E21" s="376">
        <f t="shared" si="1"/>
        <v>0</v>
      </c>
      <c r="F21" s="376">
        <f t="shared" si="1"/>
        <v>0</v>
      </c>
      <c r="G21" s="376">
        <f t="shared" si="1"/>
        <v>0</v>
      </c>
      <c r="H21" s="376">
        <f t="shared" si="1"/>
        <v>0</v>
      </c>
      <c r="I21" s="376">
        <f t="shared" si="1"/>
        <v>0</v>
      </c>
      <c r="J21" s="376">
        <f t="shared" si="1"/>
        <v>0</v>
      </c>
      <c r="K21" s="376">
        <f t="shared" si="1"/>
        <v>0</v>
      </c>
      <c r="L21" s="376">
        <f t="shared" si="1"/>
        <v>0</v>
      </c>
      <c r="M21" s="376">
        <f t="shared" si="1"/>
        <v>0</v>
      </c>
      <c r="N21" s="379">
        <f>SUM(B21:M21)</f>
        <v>0</v>
      </c>
    </row>
    <row r="22" spans="1:14" ht="12.75" outlineLevel="1">
      <c r="A22" s="385" t="str">
        <f>CONCATENATE("4b. Petty Cash Expenses for","  ",'Front Page'!B15)</f>
        <v>4b. Petty Cash Expenses for  </v>
      </c>
      <c r="B22" s="386"/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88"/>
      <c r="N22" s="379"/>
    </row>
    <row r="23" spans="1:14" ht="12.75" outlineLevel="1">
      <c r="A23" s="375" t="s">
        <v>249</v>
      </c>
      <c r="B23" s="296"/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98"/>
      <c r="N23" s="379">
        <f>SUM(B23:M23)</f>
        <v>0</v>
      </c>
    </row>
    <row r="24" spans="1:14" ht="12.75" outlineLevel="1">
      <c r="A24" s="375" t="s">
        <v>246</v>
      </c>
      <c r="B24" s="296"/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8"/>
      <c r="N24" s="379">
        <f>SUM(B24:M24)</f>
        <v>0</v>
      </c>
    </row>
    <row r="25" spans="1:14" ht="12.75" outlineLevel="1">
      <c r="A25" s="375" t="s">
        <v>247</v>
      </c>
      <c r="B25" s="296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8"/>
      <c r="N25" s="379">
        <f>SUM(B25:M25)</f>
        <v>0</v>
      </c>
    </row>
    <row r="26" spans="1:14" ht="12.75" outlineLevel="1">
      <c r="A26" s="380" t="s">
        <v>91</v>
      </c>
      <c r="B26" s="376">
        <f aca="true" t="shared" si="2" ref="B26:M26">SUM(B23:B25)</f>
        <v>0</v>
      </c>
      <c r="C26" s="376">
        <f t="shared" si="2"/>
        <v>0</v>
      </c>
      <c r="D26" s="376">
        <f t="shared" si="2"/>
        <v>0</v>
      </c>
      <c r="E26" s="376">
        <f t="shared" si="2"/>
        <v>0</v>
      </c>
      <c r="F26" s="376">
        <f t="shared" si="2"/>
        <v>0</v>
      </c>
      <c r="G26" s="376">
        <f t="shared" si="2"/>
        <v>0</v>
      </c>
      <c r="H26" s="376">
        <f t="shared" si="2"/>
        <v>0</v>
      </c>
      <c r="I26" s="376">
        <f t="shared" si="2"/>
        <v>0</v>
      </c>
      <c r="J26" s="376">
        <f t="shared" si="2"/>
        <v>0</v>
      </c>
      <c r="K26" s="376">
        <f t="shared" si="2"/>
        <v>0</v>
      </c>
      <c r="L26" s="376">
        <f t="shared" si="2"/>
        <v>0</v>
      </c>
      <c r="M26" s="376">
        <f t="shared" si="2"/>
        <v>0</v>
      </c>
      <c r="N26" s="379">
        <f>SUM(B26:M26)</f>
        <v>0</v>
      </c>
    </row>
    <row r="27" spans="1:14" ht="12.75" outlineLevel="1">
      <c r="A27" s="385" t="str">
        <f>CONCATENATE("4c. Petty Cash Expenses for","  ",'Front Page'!B16)</f>
        <v>4c. Petty Cash Expenses for  </v>
      </c>
      <c r="B27" s="386"/>
      <c r="C27" s="387"/>
      <c r="D27" s="387"/>
      <c r="E27" s="387"/>
      <c r="F27" s="387"/>
      <c r="G27" s="387"/>
      <c r="H27" s="387"/>
      <c r="I27" s="387"/>
      <c r="J27" s="387"/>
      <c r="K27" s="387"/>
      <c r="L27" s="387"/>
      <c r="M27" s="388"/>
      <c r="N27" s="379"/>
    </row>
    <row r="28" spans="1:14" ht="12.75" outlineLevel="1">
      <c r="A28" s="375" t="s">
        <v>249</v>
      </c>
      <c r="B28" s="296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8"/>
      <c r="N28" s="379">
        <f>SUM(B28:M28)</f>
        <v>0</v>
      </c>
    </row>
    <row r="29" spans="1:14" ht="12.75" outlineLevel="1">
      <c r="A29" s="375" t="s">
        <v>246</v>
      </c>
      <c r="B29" s="296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8"/>
      <c r="N29" s="379">
        <f>SUM(B29:M29)</f>
        <v>0</v>
      </c>
    </row>
    <row r="30" spans="1:14" ht="12.75" outlineLevel="1">
      <c r="A30" s="375" t="s">
        <v>247</v>
      </c>
      <c r="B30" s="296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8"/>
      <c r="N30" s="379">
        <f>SUM(B30:M30)</f>
        <v>0</v>
      </c>
    </row>
    <row r="31" spans="1:14" ht="12.75" outlineLevel="1">
      <c r="A31" s="380" t="s">
        <v>91</v>
      </c>
      <c r="B31" s="376">
        <f aca="true" t="shared" si="3" ref="B31:M31">SUM(B28:B30)</f>
        <v>0</v>
      </c>
      <c r="C31" s="376">
        <f t="shared" si="3"/>
        <v>0</v>
      </c>
      <c r="D31" s="376">
        <f t="shared" si="3"/>
        <v>0</v>
      </c>
      <c r="E31" s="376">
        <f t="shared" si="3"/>
        <v>0</v>
      </c>
      <c r="F31" s="376">
        <f t="shared" si="3"/>
        <v>0</v>
      </c>
      <c r="G31" s="376">
        <f t="shared" si="3"/>
        <v>0</v>
      </c>
      <c r="H31" s="376">
        <f t="shared" si="3"/>
        <v>0</v>
      </c>
      <c r="I31" s="376">
        <f t="shared" si="3"/>
        <v>0</v>
      </c>
      <c r="J31" s="376">
        <f t="shared" si="3"/>
        <v>0</v>
      </c>
      <c r="K31" s="376">
        <f t="shared" si="3"/>
        <v>0</v>
      </c>
      <c r="L31" s="376">
        <f t="shared" si="3"/>
        <v>0</v>
      </c>
      <c r="M31" s="376">
        <f t="shared" si="3"/>
        <v>0</v>
      </c>
      <c r="N31" s="379">
        <f>SUM(B31:M31)</f>
        <v>0</v>
      </c>
    </row>
    <row r="32" spans="1:14" ht="12.75" outlineLevel="1">
      <c r="A32" s="385" t="str">
        <f>CONCATENATE("4d. Petty Cash Expenses for","  ",'Front Page'!B17)</f>
        <v>4d. Petty Cash Expenses for  </v>
      </c>
      <c r="B32" s="386"/>
      <c r="C32" s="387"/>
      <c r="D32" s="387"/>
      <c r="E32" s="387"/>
      <c r="F32" s="387"/>
      <c r="G32" s="387"/>
      <c r="H32" s="387"/>
      <c r="I32" s="387"/>
      <c r="J32" s="387"/>
      <c r="K32" s="387"/>
      <c r="L32" s="387"/>
      <c r="M32" s="388"/>
      <c r="N32" s="379"/>
    </row>
    <row r="33" spans="1:14" ht="12.75" outlineLevel="1">
      <c r="A33" s="375" t="s">
        <v>249</v>
      </c>
      <c r="B33" s="296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8"/>
      <c r="N33" s="379">
        <f aca="true" t="shared" si="4" ref="N33:N38">SUM(B33:M33)</f>
        <v>0</v>
      </c>
    </row>
    <row r="34" spans="1:14" ht="12.75" outlineLevel="1">
      <c r="A34" s="375" t="s">
        <v>246</v>
      </c>
      <c r="B34" s="296"/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8"/>
      <c r="N34" s="379">
        <f t="shared" si="4"/>
        <v>0</v>
      </c>
    </row>
    <row r="35" spans="1:14" ht="12.75" outlineLevel="1">
      <c r="A35" s="375" t="s">
        <v>247</v>
      </c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298"/>
      <c r="N35" s="379">
        <f t="shared" si="4"/>
        <v>0</v>
      </c>
    </row>
    <row r="36" spans="1:14" ht="12.75" outlineLevel="1">
      <c r="A36" s="380" t="s">
        <v>91</v>
      </c>
      <c r="B36" s="376">
        <f aca="true" t="shared" si="5" ref="B36:M36">SUM(B33:B35)</f>
        <v>0</v>
      </c>
      <c r="C36" s="376">
        <f t="shared" si="5"/>
        <v>0</v>
      </c>
      <c r="D36" s="376">
        <f t="shared" si="5"/>
        <v>0</v>
      </c>
      <c r="E36" s="376">
        <f t="shared" si="5"/>
        <v>0</v>
      </c>
      <c r="F36" s="376">
        <f t="shared" si="5"/>
        <v>0</v>
      </c>
      <c r="G36" s="376">
        <f t="shared" si="5"/>
        <v>0</v>
      </c>
      <c r="H36" s="376">
        <f t="shared" si="5"/>
        <v>0</v>
      </c>
      <c r="I36" s="376">
        <f t="shared" si="5"/>
        <v>0</v>
      </c>
      <c r="J36" s="376">
        <f t="shared" si="5"/>
        <v>0</v>
      </c>
      <c r="K36" s="376">
        <f t="shared" si="5"/>
        <v>0</v>
      </c>
      <c r="L36" s="376">
        <f t="shared" si="5"/>
        <v>0</v>
      </c>
      <c r="M36" s="376">
        <f t="shared" si="5"/>
        <v>0</v>
      </c>
      <c r="N36" s="379">
        <f t="shared" si="4"/>
        <v>0</v>
      </c>
    </row>
    <row r="37" spans="1:14" ht="12.75">
      <c r="A37" s="361" t="s">
        <v>262</v>
      </c>
      <c r="B37" s="381">
        <f>B21+B26+B36+B31</f>
        <v>0</v>
      </c>
      <c r="C37" s="381">
        <f aca="true" t="shared" si="6" ref="C37:M37">C21+C26+C36+C31</f>
        <v>0</v>
      </c>
      <c r="D37" s="381">
        <f t="shared" si="6"/>
        <v>0</v>
      </c>
      <c r="E37" s="381">
        <f t="shared" si="6"/>
        <v>0</v>
      </c>
      <c r="F37" s="381">
        <f t="shared" si="6"/>
        <v>0</v>
      </c>
      <c r="G37" s="381">
        <f t="shared" si="6"/>
        <v>0</v>
      </c>
      <c r="H37" s="381">
        <f t="shared" si="6"/>
        <v>0</v>
      </c>
      <c r="I37" s="381">
        <f t="shared" si="6"/>
        <v>0</v>
      </c>
      <c r="J37" s="381">
        <f t="shared" si="6"/>
        <v>0</v>
      </c>
      <c r="K37" s="381">
        <f t="shared" si="6"/>
        <v>0</v>
      </c>
      <c r="L37" s="381">
        <f t="shared" si="6"/>
        <v>0</v>
      </c>
      <c r="M37" s="381">
        <f t="shared" si="6"/>
        <v>0</v>
      </c>
      <c r="N37" s="379">
        <f t="shared" si="4"/>
        <v>0</v>
      </c>
    </row>
    <row r="38" spans="1:14" ht="12.75">
      <c r="A38" s="361" t="s">
        <v>263</v>
      </c>
      <c r="B38" s="381">
        <f>B15+B37</f>
        <v>0</v>
      </c>
      <c r="C38" s="381">
        <f aca="true" t="shared" si="7" ref="C38:M38">C15+C37</f>
        <v>0</v>
      </c>
      <c r="D38" s="381">
        <f t="shared" si="7"/>
        <v>0</v>
      </c>
      <c r="E38" s="381">
        <f t="shared" si="7"/>
        <v>0</v>
      </c>
      <c r="F38" s="381">
        <f t="shared" si="7"/>
        <v>0</v>
      </c>
      <c r="G38" s="381">
        <f t="shared" si="7"/>
        <v>0</v>
      </c>
      <c r="H38" s="381">
        <f t="shared" si="7"/>
        <v>0</v>
      </c>
      <c r="I38" s="381">
        <f t="shared" si="7"/>
        <v>0</v>
      </c>
      <c r="J38" s="381">
        <f t="shared" si="7"/>
        <v>0</v>
      </c>
      <c r="K38" s="381">
        <f t="shared" si="7"/>
        <v>0</v>
      </c>
      <c r="L38" s="381">
        <f t="shared" si="7"/>
        <v>0</v>
      </c>
      <c r="M38" s="381">
        <f t="shared" si="7"/>
        <v>0</v>
      </c>
      <c r="N38" s="379">
        <f t="shared" si="4"/>
        <v>0</v>
      </c>
    </row>
    <row r="39" spans="1:14" ht="12.75">
      <c r="A39" s="384"/>
      <c r="B39" s="381"/>
      <c r="C39" s="382"/>
      <c r="D39" s="382"/>
      <c r="E39" s="382"/>
      <c r="F39" s="382"/>
      <c r="G39" s="382"/>
      <c r="H39" s="382"/>
      <c r="I39" s="382"/>
      <c r="J39" s="382"/>
      <c r="K39" s="382"/>
      <c r="L39" s="382"/>
      <c r="M39" s="383"/>
      <c r="N39" s="379"/>
    </row>
    <row r="40" spans="1:14" ht="12.75">
      <c r="A40" s="361" t="s">
        <v>264</v>
      </c>
      <c r="B40" s="381">
        <f aca="true" t="shared" si="8" ref="B40:M40">B11+B38</f>
        <v>30000</v>
      </c>
      <c r="C40" s="382">
        <f t="shared" si="8"/>
        <v>0</v>
      </c>
      <c r="D40" s="382">
        <f t="shared" si="8"/>
        <v>0</v>
      </c>
      <c r="E40" s="382">
        <f t="shared" si="8"/>
        <v>0</v>
      </c>
      <c r="F40" s="382">
        <f t="shared" si="8"/>
        <v>0</v>
      </c>
      <c r="G40" s="382">
        <f t="shared" si="8"/>
        <v>0</v>
      </c>
      <c r="H40" s="382">
        <f t="shared" si="8"/>
        <v>0</v>
      </c>
      <c r="I40" s="382">
        <f t="shared" si="8"/>
        <v>0</v>
      </c>
      <c r="J40" s="382">
        <f t="shared" si="8"/>
        <v>0</v>
      </c>
      <c r="K40" s="382">
        <f t="shared" si="8"/>
        <v>0</v>
      </c>
      <c r="L40" s="382">
        <f t="shared" si="8"/>
        <v>0</v>
      </c>
      <c r="M40" s="383">
        <f t="shared" si="8"/>
        <v>0</v>
      </c>
      <c r="N40" s="379">
        <f>SUM(B40:M40)</f>
        <v>30000</v>
      </c>
    </row>
    <row r="41" spans="1:14" ht="12.75">
      <c r="A41" s="384"/>
      <c r="B41" s="381"/>
      <c r="C41" s="382"/>
      <c r="D41" s="382"/>
      <c r="E41" s="382"/>
      <c r="F41" s="382"/>
      <c r="G41" s="382"/>
      <c r="H41" s="382"/>
      <c r="I41" s="382"/>
      <c r="J41" s="382"/>
      <c r="K41" s="382"/>
      <c r="L41" s="382"/>
      <c r="M41" s="383"/>
      <c r="N41" s="379"/>
    </row>
    <row r="42" spans="1:14" ht="12.75">
      <c r="A42" s="361" t="str">
        <f>CONCATENATE("7a. Overhead to pay for "," ",'Front Page'!B14)</f>
        <v>7a. Overhead to pay for  I473</v>
      </c>
      <c r="B42" s="381">
        <f>IF(VALUE(MID(B6,2,LEN(B6)-1))&lt;=Grants!$I$3,$B$1/2,0)</f>
        <v>84</v>
      </c>
      <c r="C42" s="381">
        <f>IF(VALUE(MID(C6,2,LEN(C6)-1))&lt;=Grants!$I$3,$B$1/2,0)</f>
        <v>0</v>
      </c>
      <c r="D42" s="381">
        <f>IF(VALUE(MID(D6,2,LEN(D6)-1))&lt;=Grants!$I$3,$B$1/2,0)</f>
        <v>0</v>
      </c>
      <c r="E42" s="381">
        <f>IF(VALUE(MID(E6,2,LEN(E6)-1))&lt;=Grants!$I$3,$B$1/2,0)</f>
        <v>0</v>
      </c>
      <c r="F42" s="381">
        <f>IF(VALUE(MID(F6,2,LEN(F6)-1))&lt;=Grants!$I$3,$B$1/2,0)</f>
        <v>0</v>
      </c>
      <c r="G42" s="381">
        <f>IF(VALUE(MID(G6,2,LEN(G6)-1))&lt;=Grants!$I$3,$B$1/2,0)</f>
        <v>0</v>
      </c>
      <c r="H42" s="381">
        <f>IF(VALUE(MID(H6,2,LEN(H6)-1))&lt;=Grants!$I$3,$B$1/2,0)</f>
        <v>0</v>
      </c>
      <c r="I42" s="381">
        <f>IF(VALUE(MID(I6,2,LEN(I6)-1))&lt;=Grants!$I$3,$B$1/2,0)</f>
        <v>0</v>
      </c>
      <c r="J42" s="381">
        <f>IF(VALUE(MID(J6,2,LEN(J6)-1))&lt;=Grants!$I$3,$B$1/2,0)</f>
        <v>0</v>
      </c>
      <c r="K42" s="381">
        <f>IF(VALUE(MID(K6,2,LEN(K6)-1))&lt;=Grants!$I$3,$B$1/2,0)</f>
        <v>0</v>
      </c>
      <c r="L42" s="381">
        <f>IF(VALUE(MID(L6,2,LEN(L6)-1))&lt;=Grants!$I$3,$B$1/2,0)</f>
        <v>0</v>
      </c>
      <c r="M42" s="381">
        <f>IF(VALUE(MID(M6,2,LEN(M6)-1))&lt;=Grants!$I$3,$B$1/2,0)</f>
        <v>0</v>
      </c>
      <c r="N42" s="379">
        <f>SUM(B42:M42)</f>
        <v>84</v>
      </c>
    </row>
    <row r="43" spans="1:14" ht="12.75" outlineLevel="1">
      <c r="A43" s="361" t="str">
        <f>CONCATENATE("7b. Overhead to pay for "," ",'Front Page'!B15)</f>
        <v>7b. Overhead to pay for  </v>
      </c>
      <c r="B43" s="381">
        <f>IF(VALUE(MID(B6,2,LEN(B6)-1))&lt;=Grants!$I$3,$B$2/2,0)</f>
        <v>0</v>
      </c>
      <c r="C43" s="381">
        <f>IF(VALUE(MID(C6,2,LEN(C6)-1))&lt;=Grants!$I$3,$B$2/2,0)</f>
        <v>0</v>
      </c>
      <c r="D43" s="381">
        <f>IF(VALUE(MID(D6,2,LEN(D6)-1))&lt;=Grants!$I$3,$B$2/2,0)</f>
        <v>0</v>
      </c>
      <c r="E43" s="381">
        <f>IF(VALUE(MID(E6,2,LEN(E6)-1))&lt;=Grants!$I$3,$B$2/2,0)</f>
        <v>0</v>
      </c>
      <c r="F43" s="381">
        <f>IF(VALUE(MID(F6,2,LEN(F6)-1))&lt;=Grants!$I$3,$B$2/2,0)</f>
        <v>0</v>
      </c>
      <c r="G43" s="381">
        <f>IF(VALUE(MID(G6,2,LEN(G6)-1))&lt;=Grants!$I$3,$B$2/2,0)</f>
        <v>0</v>
      </c>
      <c r="H43" s="381">
        <f>IF(VALUE(MID(H6,2,LEN(H6)-1))&lt;=Grants!$I$3,$B$2/2,0)</f>
        <v>0</v>
      </c>
      <c r="I43" s="381">
        <f>IF(VALUE(MID(I6,2,LEN(I6)-1))&lt;=Grants!$I$3,$B$2/2,0)</f>
        <v>0</v>
      </c>
      <c r="J43" s="381">
        <f>IF(VALUE(MID(J6,2,LEN(J6)-1))&lt;=Grants!$I$3,$B$2/2,0)</f>
        <v>0</v>
      </c>
      <c r="K43" s="381">
        <f>IF(VALUE(MID(K6,2,LEN(K6)-1))&lt;=Grants!$I$3,$B$2/2,0)</f>
        <v>0</v>
      </c>
      <c r="L43" s="381">
        <f>IF(VALUE(MID(L6,2,LEN(L6)-1))&lt;=Grants!$I$3,$B$2/2,0)</f>
        <v>0</v>
      </c>
      <c r="M43" s="381">
        <f>IF(VALUE(MID(M6,2,LEN(M6)-1))&lt;=Grants!$I$3,$B$2/2,0)</f>
        <v>0</v>
      </c>
      <c r="N43" s="379">
        <f>SUM(B43:M43)</f>
        <v>0</v>
      </c>
    </row>
    <row r="44" spans="1:14" ht="12.75" outlineLevel="1">
      <c r="A44" s="361" t="str">
        <f>CONCATENATE("7c. Overhead to pay for "," ",'Front Page'!B16)</f>
        <v>7c. Overhead to pay for  </v>
      </c>
      <c r="B44" s="381">
        <f>IF(VALUE(MID(B6,2,LEN(B6)-1))&lt;=Grants!$I$3,$B$3/2,0)</f>
        <v>0</v>
      </c>
      <c r="C44" s="381">
        <f>IF(VALUE(MID(C6,2,LEN(C6)-1))&lt;=Grants!$I$3,$B$3/2,0)</f>
        <v>0</v>
      </c>
      <c r="D44" s="381">
        <f>IF(VALUE(MID(D6,2,LEN(D6)-1))&lt;=Grants!$I$3,$B$3/2,0)</f>
        <v>0</v>
      </c>
      <c r="E44" s="381">
        <f>IF(VALUE(MID(E6,2,LEN(E6)-1))&lt;=Grants!$I$3,$B$3/2,0)</f>
        <v>0</v>
      </c>
      <c r="F44" s="381">
        <f>IF(VALUE(MID(F6,2,LEN(F6)-1))&lt;=Grants!$I$3,$B$3/2,0)</f>
        <v>0</v>
      </c>
      <c r="G44" s="381">
        <f>IF(VALUE(MID(G6,2,LEN(G6)-1))&lt;=Grants!$I$3,$B$3/2,0)</f>
        <v>0</v>
      </c>
      <c r="H44" s="381">
        <f>IF(VALUE(MID(H6,2,LEN(H6)-1))&lt;=Grants!$I$3,$B$3/2,0)</f>
        <v>0</v>
      </c>
      <c r="I44" s="381">
        <f>IF(VALUE(MID(I6,2,LEN(I6)-1))&lt;=Grants!$I$3,$B$3/2,0)</f>
        <v>0</v>
      </c>
      <c r="J44" s="381">
        <f>IF(VALUE(MID(J6,2,LEN(J6)-1))&lt;=Grants!$I$3,$B$3/2,0)</f>
        <v>0</v>
      </c>
      <c r="K44" s="381">
        <f>IF(VALUE(MID(K6,2,LEN(K6)-1))&lt;=Grants!$I$3,$B$3/2,0)</f>
        <v>0</v>
      </c>
      <c r="L44" s="381">
        <f>IF(VALUE(MID(L6,2,LEN(L6)-1))&lt;=Grants!$I$3,$B$3/2,0)</f>
        <v>0</v>
      </c>
      <c r="M44" s="381">
        <f>IF(VALUE(MID(M6,2,LEN(M6)-1))&lt;=Grants!$I$3,$B$3/2,0)</f>
        <v>0</v>
      </c>
      <c r="N44" s="379">
        <f>SUM(B44:M44)</f>
        <v>0</v>
      </c>
    </row>
    <row r="45" spans="1:14" ht="12.75" outlineLevel="1">
      <c r="A45" s="361" t="str">
        <f>CONCATENATE("7d. Overhead to pay for "," ",'Front Page'!B17)</f>
        <v>7d. Overhead to pay for  </v>
      </c>
      <c r="B45" s="381">
        <f>IF(VALUE(MID(B6,2,LEN(B6)-1))&lt;=Grants!$I$3,$B$4/2,0)</f>
        <v>0</v>
      </c>
      <c r="C45" s="381">
        <f>IF(VALUE(MID(C6,2,LEN(C6)-1))&lt;=Grants!$I$3,$B$4/2,0)</f>
        <v>0</v>
      </c>
      <c r="D45" s="381">
        <f>IF(VALUE(MID(D6,2,LEN(D6)-1))&lt;=Grants!$I$3,$B$4/2,0)</f>
        <v>0</v>
      </c>
      <c r="E45" s="381">
        <f>IF(VALUE(MID(E6,2,LEN(E6)-1))&lt;=Grants!$I$3,$B$4/2,0)</f>
        <v>0</v>
      </c>
      <c r="F45" s="381">
        <f>IF(VALUE(MID(F6,2,LEN(F6)-1))&lt;=Grants!$I$3,$B$4/2,0)</f>
        <v>0</v>
      </c>
      <c r="G45" s="381">
        <f>IF(VALUE(MID(G6,2,LEN(G6)-1))&lt;=Grants!$I$3,$B$4/2,0)</f>
        <v>0</v>
      </c>
      <c r="H45" s="381">
        <f>IF(VALUE(MID(H6,2,LEN(H6)-1))&lt;=Grants!$I$3,$B$4/2,0)</f>
        <v>0</v>
      </c>
      <c r="I45" s="381">
        <f>IF(VALUE(MID(I6,2,LEN(I6)-1))&lt;=Grants!$I$3,$B$4/2,0)</f>
        <v>0</v>
      </c>
      <c r="J45" s="381">
        <f>IF(VALUE(MID(J6,2,LEN(J6)-1))&lt;=Grants!$I$3,$B$4/2,0)</f>
        <v>0</v>
      </c>
      <c r="K45" s="381">
        <f>IF(VALUE(MID(K6,2,LEN(K6)-1))&lt;=Grants!$I$3,$B$4/2,0)</f>
        <v>0</v>
      </c>
      <c r="L45" s="381">
        <f>IF(VALUE(MID(L6,2,LEN(L6)-1))&lt;=Grants!$I$3,$B$4/2,0)</f>
        <v>0</v>
      </c>
      <c r="M45" s="381">
        <f>IF(VALUE(MID(M6,2,LEN(M6)-1))&lt;=Grants!$I$3,$B$4/2,0)</f>
        <v>0</v>
      </c>
      <c r="N45" s="379">
        <f>SUM(B45:M45)</f>
        <v>0</v>
      </c>
    </row>
    <row r="46" spans="1:14" ht="12.75">
      <c r="A46" s="361" t="s">
        <v>259</v>
      </c>
      <c r="B46" s="381">
        <f>SUM(B42:B45)</f>
        <v>84</v>
      </c>
      <c r="C46" s="381">
        <f aca="true" t="shared" si="9" ref="C46:M46">SUM(C42:C45)</f>
        <v>0</v>
      </c>
      <c r="D46" s="381">
        <f t="shared" si="9"/>
        <v>0</v>
      </c>
      <c r="E46" s="381">
        <f t="shared" si="9"/>
        <v>0</v>
      </c>
      <c r="F46" s="381">
        <f t="shared" si="9"/>
        <v>0</v>
      </c>
      <c r="G46" s="381">
        <f t="shared" si="9"/>
        <v>0</v>
      </c>
      <c r="H46" s="381">
        <f t="shared" si="9"/>
        <v>0</v>
      </c>
      <c r="I46" s="381">
        <f t="shared" si="9"/>
        <v>0</v>
      </c>
      <c r="J46" s="381">
        <f t="shared" si="9"/>
        <v>0</v>
      </c>
      <c r="K46" s="381">
        <f t="shared" si="9"/>
        <v>0</v>
      </c>
      <c r="L46" s="381">
        <f t="shared" si="9"/>
        <v>0</v>
      </c>
      <c r="M46" s="381">
        <f t="shared" si="9"/>
        <v>0</v>
      </c>
      <c r="N46" s="379">
        <f>SUM(B46:M46)</f>
        <v>84</v>
      </c>
    </row>
    <row r="47" spans="1:14" ht="13.5" thickBot="1">
      <c r="A47" s="389"/>
      <c r="B47" s="390"/>
      <c r="C47" s="391"/>
      <c r="D47" s="391"/>
      <c r="E47" s="391"/>
      <c r="F47" s="391"/>
      <c r="G47" s="391"/>
      <c r="H47" s="391"/>
      <c r="I47" s="391"/>
      <c r="J47" s="391"/>
      <c r="K47" s="391"/>
      <c r="L47" s="391"/>
      <c r="M47" s="392"/>
      <c r="N47" s="393"/>
    </row>
    <row r="48" spans="1:14" s="316" customFormat="1" ht="16.5" thickBot="1">
      <c r="A48" s="394" t="s">
        <v>248</v>
      </c>
      <c r="B48" s="395">
        <f aca="true" t="shared" si="10" ref="B48:M48">B40+B46*2</f>
        <v>30168</v>
      </c>
      <c r="C48" s="395">
        <f t="shared" si="10"/>
        <v>0</v>
      </c>
      <c r="D48" s="395">
        <f t="shared" si="10"/>
        <v>0</v>
      </c>
      <c r="E48" s="395">
        <f t="shared" si="10"/>
        <v>0</v>
      </c>
      <c r="F48" s="395">
        <f t="shared" si="10"/>
        <v>0</v>
      </c>
      <c r="G48" s="395">
        <f t="shared" si="10"/>
        <v>0</v>
      </c>
      <c r="H48" s="395">
        <f t="shared" si="10"/>
        <v>0</v>
      </c>
      <c r="I48" s="395">
        <f t="shared" si="10"/>
        <v>0</v>
      </c>
      <c r="J48" s="395">
        <f t="shared" si="10"/>
        <v>0</v>
      </c>
      <c r="K48" s="395">
        <f t="shared" si="10"/>
        <v>0</v>
      </c>
      <c r="L48" s="395">
        <f t="shared" si="10"/>
        <v>0</v>
      </c>
      <c r="M48" s="395">
        <f t="shared" si="10"/>
        <v>0</v>
      </c>
      <c r="N48" s="396">
        <f>SUM(B48:M48)</f>
        <v>30168</v>
      </c>
    </row>
    <row r="49" spans="1:6" ht="12.75">
      <c r="A49" s="397"/>
      <c r="B49" s="313"/>
      <c r="C49" s="313"/>
      <c r="D49" s="313"/>
      <c r="E49" s="313"/>
      <c r="F49" s="313"/>
    </row>
    <row r="50" spans="1:6" ht="26.25">
      <c r="A50" s="398"/>
      <c r="B50" s="399"/>
      <c r="C50" s="313"/>
      <c r="D50" s="313"/>
      <c r="E50" s="313"/>
      <c r="F50" s="313"/>
    </row>
    <row r="51" spans="2:13" ht="12.75">
      <c r="B51" s="400"/>
      <c r="C51" s="400"/>
      <c r="D51" s="400"/>
      <c r="E51" s="400"/>
      <c r="F51" s="400"/>
      <c r="G51" s="400"/>
      <c r="H51" s="400"/>
      <c r="I51" s="400"/>
      <c r="J51" s="400"/>
      <c r="K51" s="400"/>
      <c r="L51" s="400"/>
      <c r="M51" s="400"/>
    </row>
    <row r="52" spans="2:13" ht="12.75">
      <c r="B52" s="400"/>
      <c r="C52" s="400"/>
      <c r="D52" s="400"/>
      <c r="E52" s="400"/>
      <c r="F52" s="400"/>
      <c r="G52" s="400"/>
      <c r="H52" s="400"/>
      <c r="I52" s="400"/>
      <c r="J52" s="400"/>
      <c r="K52" s="400"/>
      <c r="L52" s="400"/>
      <c r="M52" s="400"/>
    </row>
  </sheetData>
  <sheetProtection sheet="1" objects="1" scenarios="1" formatCells="0" formatColumns="0" formatRows="0" sort="0" autoFilter="0"/>
  <printOptions horizontalCentered="1"/>
  <pageMargins left="0.12" right="0.17" top="0.38" bottom="0.46" header="0.12" footer="0.12"/>
  <pageSetup blackAndWhite="1" fitToHeight="1" fitToWidth="1" horizontalDpi="300" verticalDpi="300" orientation="landscape" paperSize="9" scale="84" r:id="rId1"/>
  <headerFooter alignWithMargins="0">
    <oddHeader>&amp;C&amp;A</oddHeader>
    <oddFooter>&amp;L&amp;D  &amp;T
&amp;CPage &amp;P&amp;R&amp;F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Tunney</dc:creator>
  <cp:keywords/>
  <dc:description/>
  <cp:lastModifiedBy>his</cp:lastModifiedBy>
  <cp:lastPrinted>2007-11-22T10:14:46Z</cp:lastPrinted>
  <dcterms:created xsi:type="dcterms:W3CDTF">2004-06-22T07:48:06Z</dcterms:created>
  <dcterms:modified xsi:type="dcterms:W3CDTF">2007-11-22T10:16:59Z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-121772823</vt:i4>
  </property>
  <property fmtid="{D5CDD505-2E9C-101B-9397-08002B2CF9AE}" pid="3" name="_EmailSubject">
    <vt:lpwstr>0000-Q1-31-March-2006.xls</vt:lpwstr>
  </property>
  <property fmtid="{D5CDD505-2E9C-101B-9397-08002B2CF9AE}" pid="4" name="_AuthorEmail">
    <vt:lpwstr>filipp.chuyko@stcu.int</vt:lpwstr>
  </property>
  <property fmtid="{D5CDD505-2E9C-101B-9397-08002B2CF9AE}" pid="5" name="_AuthorEmailDisplayName">
    <vt:lpwstr>Filipp Chuyko</vt:lpwstr>
  </property>
  <property fmtid="{D5CDD505-2E9C-101B-9397-08002B2CF9AE}" pid="6" name="_PreviousAdHocReviewCycleID">
    <vt:i4>-389745013</vt:i4>
  </property>
  <property fmtid="{D5CDD505-2E9C-101B-9397-08002B2CF9AE}" pid="7" name="_ReviewingToolsShownOnce">
    <vt:lpwstr/>
  </property>
</Properties>
</file>